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завтрак" sheetId="1" r:id="rId1"/>
    <sheet name="обед" sheetId="2" r:id="rId2"/>
    <sheet name="Лист3" sheetId="3" r:id="rId3"/>
    <sheet name="1 день" sheetId="4" r:id="rId4"/>
    <sheet name="2 день" sheetId="5" r:id="rId5"/>
    <sheet name="3 день" sheetId="6" r:id="rId6"/>
    <sheet name="4 день" sheetId="7" r:id="rId7"/>
    <sheet name="5 день" sheetId="8" r:id="rId8"/>
    <sheet name="6 день" sheetId="9" r:id="rId9"/>
    <sheet name="7 день" sheetId="10" r:id="rId10"/>
    <sheet name="8 день" sheetId="11" r:id="rId11"/>
    <sheet name="9 день" sheetId="12" r:id="rId12"/>
    <sheet name="10 день" sheetId="13" r:id="rId13"/>
    <sheet name="11 день" sheetId="14" r:id="rId14"/>
    <sheet name="12 день" sheetId="15" r:id="rId15"/>
    <sheet name="1-42" sheetId="16" r:id="rId16"/>
    <sheet name="2-42" sheetId="17" r:id="rId17"/>
    <sheet name="3-42" sheetId="18" r:id="rId18"/>
    <sheet name="4-42" sheetId="19" r:id="rId19"/>
    <sheet name="5-42" sheetId="20" r:id="rId20"/>
    <sheet name="6-42" sheetId="21" r:id="rId21"/>
    <sheet name="7-42" sheetId="22" r:id="rId22"/>
    <sheet name="8-42" sheetId="23" r:id="rId23"/>
    <sheet name="9-42" sheetId="24" r:id="rId24"/>
    <sheet name="10-42" sheetId="25" r:id="rId25"/>
    <sheet name="11-42" sheetId="26" r:id="rId26"/>
    <sheet name="12-42" sheetId="27" r:id="rId27"/>
    <sheet name="Лист1" sheetId="28" r:id="rId28"/>
  </sheets>
  <calcPr calcId="124519"/>
</workbook>
</file>

<file path=xl/calcChain.xml><?xml version="1.0" encoding="utf-8"?>
<calcChain xmlns="http://schemas.openxmlformats.org/spreadsheetml/2006/main">
  <c r="D23" i="27"/>
  <c r="E23"/>
  <c r="F23"/>
  <c r="G23"/>
  <c r="H23"/>
  <c r="I23"/>
  <c r="I25" s="1"/>
  <c r="J23"/>
  <c r="J25" s="1"/>
  <c r="K23"/>
  <c r="L23"/>
  <c r="M23"/>
  <c r="M25" s="1"/>
  <c r="N23"/>
  <c r="O23"/>
  <c r="P23"/>
  <c r="Q23"/>
  <c r="R23"/>
  <c r="S23"/>
  <c r="C23"/>
  <c r="Q25"/>
  <c r="E25"/>
  <c r="R25"/>
  <c r="N25"/>
  <c r="F25"/>
  <c r="S22"/>
  <c r="S25" s="1"/>
  <c r="R22"/>
  <c r="Q22"/>
  <c r="P22"/>
  <c r="P25" s="1"/>
  <c r="O22"/>
  <c r="O25" s="1"/>
  <c r="N22"/>
  <c r="M22"/>
  <c r="L22"/>
  <c r="L25" s="1"/>
  <c r="K22"/>
  <c r="K25" s="1"/>
  <c r="J22"/>
  <c r="I22"/>
  <c r="H22"/>
  <c r="H25" s="1"/>
  <c r="G22"/>
  <c r="G25" s="1"/>
  <c r="F22"/>
  <c r="E22"/>
  <c r="D22"/>
  <c r="D25" s="1"/>
  <c r="C22"/>
  <c r="D23" i="26"/>
  <c r="D25" s="1"/>
  <c r="E23"/>
  <c r="F23"/>
  <c r="G23"/>
  <c r="H23"/>
  <c r="I23"/>
  <c r="I25" s="1"/>
  <c r="J23"/>
  <c r="K23"/>
  <c r="L23"/>
  <c r="L25" s="1"/>
  <c r="M23"/>
  <c r="N23"/>
  <c r="O23"/>
  <c r="P23"/>
  <c r="Q23"/>
  <c r="Q25" s="1"/>
  <c r="R23"/>
  <c r="S23"/>
  <c r="T23"/>
  <c r="T25" s="1"/>
  <c r="C23"/>
  <c r="P25"/>
  <c r="M25"/>
  <c r="H25"/>
  <c r="E25"/>
  <c r="T22"/>
  <c r="S22"/>
  <c r="S25" s="1"/>
  <c r="R22"/>
  <c r="R25" s="1"/>
  <c r="Q22"/>
  <c r="P22"/>
  <c r="O22"/>
  <c r="O25" s="1"/>
  <c r="N22"/>
  <c r="N25" s="1"/>
  <c r="M22"/>
  <c r="L22"/>
  <c r="K22"/>
  <c r="K25" s="1"/>
  <c r="J22"/>
  <c r="J25" s="1"/>
  <c r="I22"/>
  <c r="H22"/>
  <c r="G22"/>
  <c r="G25" s="1"/>
  <c r="F22"/>
  <c r="F25" s="1"/>
  <c r="E22"/>
  <c r="D22"/>
  <c r="C22"/>
  <c r="W15"/>
  <c r="W14"/>
  <c r="W13"/>
  <c r="W12"/>
  <c r="W11"/>
  <c r="W8"/>
  <c r="W7"/>
  <c r="W6"/>
  <c r="W25" s="1"/>
  <c r="W5"/>
  <c r="D22" i="25"/>
  <c r="E22"/>
  <c r="F22"/>
  <c r="G22"/>
  <c r="H22"/>
  <c r="I22"/>
  <c r="J22"/>
  <c r="K22"/>
  <c r="L22"/>
  <c r="M22"/>
  <c r="N22"/>
  <c r="O22"/>
  <c r="P22"/>
  <c r="Q22"/>
  <c r="R22"/>
  <c r="C22"/>
  <c r="R21"/>
  <c r="R24" s="1"/>
  <c r="Q21"/>
  <c r="P21"/>
  <c r="O21"/>
  <c r="O24" s="1"/>
  <c r="N21"/>
  <c r="N24" s="1"/>
  <c r="M21"/>
  <c r="M24" s="1"/>
  <c r="L21"/>
  <c r="K21"/>
  <c r="K24" s="1"/>
  <c r="J21"/>
  <c r="J24" s="1"/>
  <c r="I21"/>
  <c r="I24" s="1"/>
  <c r="H21"/>
  <c r="G21"/>
  <c r="G24" s="1"/>
  <c r="F21"/>
  <c r="F24" s="1"/>
  <c r="E21"/>
  <c r="E24" s="1"/>
  <c r="D21"/>
  <c r="C21"/>
  <c r="D23" i="24"/>
  <c r="E23"/>
  <c r="F23"/>
  <c r="G23"/>
  <c r="H23"/>
  <c r="I23"/>
  <c r="I25" s="1"/>
  <c r="J23"/>
  <c r="K23"/>
  <c r="L23"/>
  <c r="M23"/>
  <c r="M25" s="1"/>
  <c r="N23"/>
  <c r="O23"/>
  <c r="P23"/>
  <c r="Q23"/>
  <c r="R23"/>
  <c r="S23"/>
  <c r="T23"/>
  <c r="T25" s="1"/>
  <c r="U23"/>
  <c r="C23"/>
  <c r="U25"/>
  <c r="Q25"/>
  <c r="E25"/>
  <c r="U22"/>
  <c r="T22"/>
  <c r="S22"/>
  <c r="S25" s="1"/>
  <c r="R22"/>
  <c r="R25" s="1"/>
  <c r="Q22"/>
  <c r="P22"/>
  <c r="O22"/>
  <c r="O25" s="1"/>
  <c r="N22"/>
  <c r="N25" s="1"/>
  <c r="M22"/>
  <c r="L22"/>
  <c r="K22"/>
  <c r="K25" s="1"/>
  <c r="J22"/>
  <c r="J25" s="1"/>
  <c r="I22"/>
  <c r="H22"/>
  <c r="G22"/>
  <c r="G25" s="1"/>
  <c r="F22"/>
  <c r="F25" s="1"/>
  <c r="E22"/>
  <c r="D22"/>
  <c r="C22"/>
  <c r="D23" i="23"/>
  <c r="E23"/>
  <c r="F23"/>
  <c r="G23"/>
  <c r="H23"/>
  <c r="I23"/>
  <c r="I25" s="1"/>
  <c r="J23"/>
  <c r="K23"/>
  <c r="L23"/>
  <c r="M23"/>
  <c r="M25" s="1"/>
  <c r="N23"/>
  <c r="O23"/>
  <c r="P23"/>
  <c r="Q23"/>
  <c r="R23"/>
  <c r="S23"/>
  <c r="T23"/>
  <c r="T25" s="1"/>
  <c r="U23"/>
  <c r="C23"/>
  <c r="U25"/>
  <c r="Q25"/>
  <c r="E25"/>
  <c r="U22"/>
  <c r="T22"/>
  <c r="S22"/>
  <c r="S25" s="1"/>
  <c r="R22"/>
  <c r="R25" s="1"/>
  <c r="Q22"/>
  <c r="P22"/>
  <c r="O22"/>
  <c r="O25" s="1"/>
  <c r="N22"/>
  <c r="N25" s="1"/>
  <c r="M22"/>
  <c r="L22"/>
  <c r="K22"/>
  <c r="K25" s="1"/>
  <c r="J22"/>
  <c r="J25" s="1"/>
  <c r="I22"/>
  <c r="H22"/>
  <c r="G22"/>
  <c r="G25" s="1"/>
  <c r="F22"/>
  <c r="F25" s="1"/>
  <c r="E22"/>
  <c r="D22"/>
  <c r="C22"/>
  <c r="D23" i="22"/>
  <c r="E23"/>
  <c r="F23"/>
  <c r="G23"/>
  <c r="H23"/>
  <c r="I23"/>
  <c r="I25" s="1"/>
  <c r="J23"/>
  <c r="J25" s="1"/>
  <c r="K23"/>
  <c r="L23"/>
  <c r="M23"/>
  <c r="M25" s="1"/>
  <c r="N23"/>
  <c r="O23"/>
  <c r="P23"/>
  <c r="Q23"/>
  <c r="R23"/>
  <c r="S23"/>
  <c r="C23"/>
  <c r="Q25"/>
  <c r="E25"/>
  <c r="R25"/>
  <c r="N25"/>
  <c r="F25"/>
  <c r="S22"/>
  <c r="S25" s="1"/>
  <c r="R22"/>
  <c r="Q22"/>
  <c r="P22"/>
  <c r="P25" s="1"/>
  <c r="O22"/>
  <c r="O25" s="1"/>
  <c r="N22"/>
  <c r="M22"/>
  <c r="L22"/>
  <c r="L25" s="1"/>
  <c r="K22"/>
  <c r="K25" s="1"/>
  <c r="J22"/>
  <c r="I22"/>
  <c r="H22"/>
  <c r="H25" s="1"/>
  <c r="G22"/>
  <c r="G25" s="1"/>
  <c r="F22"/>
  <c r="E22"/>
  <c r="D22"/>
  <c r="D25" s="1"/>
  <c r="C22"/>
  <c r="D23" i="21"/>
  <c r="E23"/>
  <c r="F23"/>
  <c r="G23"/>
  <c r="H23"/>
  <c r="I23"/>
  <c r="J23"/>
  <c r="K23"/>
  <c r="L23"/>
  <c r="M23"/>
  <c r="N23"/>
  <c r="O23"/>
  <c r="P23"/>
  <c r="Q23"/>
  <c r="C23"/>
  <c r="C25" s="1"/>
  <c r="O25"/>
  <c r="K25"/>
  <c r="G25"/>
  <c r="Q22"/>
  <c r="P22"/>
  <c r="O22"/>
  <c r="N22"/>
  <c r="N25" s="1"/>
  <c r="M22"/>
  <c r="L22"/>
  <c r="K22"/>
  <c r="J22"/>
  <c r="J25" s="1"/>
  <c r="I22"/>
  <c r="H22"/>
  <c r="G22"/>
  <c r="F22"/>
  <c r="F25" s="1"/>
  <c r="E22"/>
  <c r="D22"/>
  <c r="C22"/>
  <c r="D23" i="20"/>
  <c r="E23"/>
  <c r="F23"/>
  <c r="G23"/>
  <c r="H23"/>
  <c r="I23"/>
  <c r="J23"/>
  <c r="K23"/>
  <c r="L23"/>
  <c r="M23"/>
  <c r="M25" s="1"/>
  <c r="N23"/>
  <c r="O23"/>
  <c r="P23"/>
  <c r="Q23"/>
  <c r="Q25" s="1"/>
  <c r="R23"/>
  <c r="S23"/>
  <c r="T23"/>
  <c r="U23"/>
  <c r="C23"/>
  <c r="O25"/>
  <c r="U25"/>
  <c r="R25"/>
  <c r="I25"/>
  <c r="E25"/>
  <c r="U22"/>
  <c r="T22"/>
  <c r="S22"/>
  <c r="S25" s="1"/>
  <c r="R22"/>
  <c r="Q22"/>
  <c r="P22"/>
  <c r="O22"/>
  <c r="N22"/>
  <c r="N25" s="1"/>
  <c r="M22"/>
  <c r="L22"/>
  <c r="K22"/>
  <c r="K25" s="1"/>
  <c r="J22"/>
  <c r="J25" s="1"/>
  <c r="I22"/>
  <c r="H22"/>
  <c r="G22"/>
  <c r="G25" s="1"/>
  <c r="F22"/>
  <c r="F25" s="1"/>
  <c r="E22"/>
  <c r="D22"/>
  <c r="C22"/>
  <c r="D23" i="19"/>
  <c r="E23"/>
  <c r="F23"/>
  <c r="G23"/>
  <c r="H23"/>
  <c r="I23"/>
  <c r="I25" s="1"/>
  <c r="J23"/>
  <c r="K23"/>
  <c r="L23"/>
  <c r="M23"/>
  <c r="M25" s="1"/>
  <c r="N23"/>
  <c r="O23"/>
  <c r="P23"/>
  <c r="Q23"/>
  <c r="R23"/>
  <c r="S23"/>
  <c r="T23"/>
  <c r="T25" s="1"/>
  <c r="U23"/>
  <c r="C23"/>
  <c r="C25" s="1"/>
  <c r="U25"/>
  <c r="Q25"/>
  <c r="E25"/>
  <c r="U22"/>
  <c r="T22"/>
  <c r="S22"/>
  <c r="S25" s="1"/>
  <c r="R22"/>
  <c r="R25" s="1"/>
  <c r="Q22"/>
  <c r="P22"/>
  <c r="O22"/>
  <c r="O25" s="1"/>
  <c r="N22"/>
  <c r="N25" s="1"/>
  <c r="M22"/>
  <c r="L22"/>
  <c r="K22"/>
  <c r="K25" s="1"/>
  <c r="J22"/>
  <c r="J25" s="1"/>
  <c r="I22"/>
  <c r="H22"/>
  <c r="G22"/>
  <c r="G25" s="1"/>
  <c r="F22"/>
  <c r="F25" s="1"/>
  <c r="E22"/>
  <c r="D22"/>
  <c r="D23" i="18"/>
  <c r="E23"/>
  <c r="F23"/>
  <c r="G23"/>
  <c r="H23"/>
  <c r="H25" s="1"/>
  <c r="I23"/>
  <c r="J23"/>
  <c r="K23"/>
  <c r="L23"/>
  <c r="M23"/>
  <c r="N23"/>
  <c r="O23"/>
  <c r="P23"/>
  <c r="P25" s="1"/>
  <c r="C23"/>
  <c r="C25" s="1"/>
  <c r="O25"/>
  <c r="L25"/>
  <c r="K25"/>
  <c r="G25"/>
  <c r="D25"/>
  <c r="P22"/>
  <c r="O22"/>
  <c r="N22"/>
  <c r="M22"/>
  <c r="M25" s="1"/>
  <c r="L22"/>
  <c r="K22"/>
  <c r="J22"/>
  <c r="I22"/>
  <c r="I25" s="1"/>
  <c r="H22"/>
  <c r="G22"/>
  <c r="F22"/>
  <c r="E22"/>
  <c r="E25" s="1"/>
  <c r="D22"/>
  <c r="C22"/>
  <c r="E22" i="17"/>
  <c r="F22"/>
  <c r="H22"/>
  <c r="I22"/>
  <c r="J22"/>
  <c r="K22"/>
  <c r="L22"/>
  <c r="M22"/>
  <c r="N22"/>
  <c r="O22"/>
  <c r="Q22"/>
  <c r="R22"/>
  <c r="S22"/>
  <c r="C22"/>
  <c r="D23" i="15"/>
  <c r="E23"/>
  <c r="F23"/>
  <c r="G23"/>
  <c r="H23"/>
  <c r="I23"/>
  <c r="J23"/>
  <c r="K23"/>
  <c r="L23"/>
  <c r="M23"/>
  <c r="N23"/>
  <c r="P23"/>
  <c r="Q23"/>
  <c r="S23"/>
  <c r="C23"/>
  <c r="D23" i="14"/>
  <c r="D25" s="1"/>
  <c r="E23"/>
  <c r="F23"/>
  <c r="G23"/>
  <c r="H23"/>
  <c r="H25" s="1"/>
  <c r="I23"/>
  <c r="J23"/>
  <c r="K23"/>
  <c r="L23"/>
  <c r="L25" s="1"/>
  <c r="M23"/>
  <c r="N23"/>
  <c r="O23"/>
  <c r="P23"/>
  <c r="P25" s="1"/>
  <c r="Q23"/>
  <c r="R23"/>
  <c r="S23"/>
  <c r="T23"/>
  <c r="T25" s="1"/>
  <c r="C23"/>
  <c r="D22" i="13"/>
  <c r="E22"/>
  <c r="F22"/>
  <c r="G22"/>
  <c r="H22"/>
  <c r="I22"/>
  <c r="J22"/>
  <c r="K22"/>
  <c r="L22"/>
  <c r="M22"/>
  <c r="N22"/>
  <c r="O22"/>
  <c r="P22"/>
  <c r="Q22"/>
  <c r="R22"/>
  <c r="C22"/>
  <c r="E23" i="12"/>
  <c r="G23"/>
  <c r="H23"/>
  <c r="I23"/>
  <c r="J23"/>
  <c r="K23"/>
  <c r="L23"/>
  <c r="M23"/>
  <c r="N23"/>
  <c r="P23"/>
  <c r="Q23"/>
  <c r="S23"/>
  <c r="U23"/>
  <c r="C23"/>
  <c r="D23" i="11"/>
  <c r="E23"/>
  <c r="F23"/>
  <c r="G23"/>
  <c r="H23"/>
  <c r="I23"/>
  <c r="J23"/>
  <c r="K23"/>
  <c r="L23"/>
  <c r="M23"/>
  <c r="N23"/>
  <c r="O23"/>
  <c r="P23"/>
  <c r="Q23"/>
  <c r="R23"/>
  <c r="S23"/>
  <c r="U23"/>
  <c r="C23"/>
  <c r="D23" i="10"/>
  <c r="E23"/>
  <c r="F23"/>
  <c r="G23"/>
  <c r="H23"/>
  <c r="I23"/>
  <c r="J23"/>
  <c r="K23"/>
  <c r="L23"/>
  <c r="M23"/>
  <c r="N23"/>
  <c r="O23"/>
  <c r="P23"/>
  <c r="Q23"/>
  <c r="R23"/>
  <c r="S23"/>
  <c r="C23"/>
  <c r="D23" i="9"/>
  <c r="E23"/>
  <c r="F23"/>
  <c r="G23"/>
  <c r="H23"/>
  <c r="I23"/>
  <c r="J23"/>
  <c r="K23"/>
  <c r="L23"/>
  <c r="M23"/>
  <c r="N23"/>
  <c r="O23"/>
  <c r="P23"/>
  <c r="Q23"/>
  <c r="C23"/>
  <c r="D23" i="8"/>
  <c r="E23"/>
  <c r="F23"/>
  <c r="G23"/>
  <c r="H23"/>
  <c r="I23"/>
  <c r="J23"/>
  <c r="K23"/>
  <c r="L23"/>
  <c r="M23"/>
  <c r="N23"/>
  <c r="P23"/>
  <c r="Q23"/>
  <c r="R23"/>
  <c r="T23"/>
  <c r="C23"/>
  <c r="F23" i="7"/>
  <c r="H23"/>
  <c r="I23"/>
  <c r="J23"/>
  <c r="K23"/>
  <c r="L23"/>
  <c r="M23"/>
  <c r="N23"/>
  <c r="O23"/>
  <c r="P23"/>
  <c r="Q23"/>
  <c r="S23"/>
  <c r="C23"/>
  <c r="E23" i="6"/>
  <c r="G23"/>
  <c r="H23"/>
  <c r="I23"/>
  <c r="J23"/>
  <c r="K23"/>
  <c r="L23"/>
  <c r="M23"/>
  <c r="N23"/>
  <c r="P23"/>
  <c r="C23"/>
  <c r="D23" i="5"/>
  <c r="E23"/>
  <c r="F23"/>
  <c r="G23"/>
  <c r="H23"/>
  <c r="I23"/>
  <c r="J23"/>
  <c r="K23"/>
  <c r="L23"/>
  <c r="M23"/>
  <c r="N23"/>
  <c r="O23"/>
  <c r="P23"/>
  <c r="Q23"/>
  <c r="R23"/>
  <c r="S23"/>
  <c r="T23"/>
  <c r="C23"/>
  <c r="D23" i="4"/>
  <c r="E23"/>
  <c r="F23"/>
  <c r="G23"/>
  <c r="H23"/>
  <c r="I23"/>
  <c r="J23"/>
  <c r="K23"/>
  <c r="L23"/>
  <c r="M23"/>
  <c r="N23"/>
  <c r="O23"/>
  <c r="P23"/>
  <c r="Q23"/>
  <c r="R23"/>
  <c r="S23"/>
  <c r="C23"/>
  <c r="J24" i="17"/>
  <c r="J21"/>
  <c r="K21" s="1"/>
  <c r="K24" s="1"/>
  <c r="K12"/>
  <c r="S21"/>
  <c r="S24" s="1"/>
  <c r="R24"/>
  <c r="R21"/>
  <c r="Q21"/>
  <c r="Q24" s="1"/>
  <c r="P21"/>
  <c r="P22" s="1"/>
  <c r="O21"/>
  <c r="O24" s="1"/>
  <c r="N21"/>
  <c r="N24" s="1"/>
  <c r="M21"/>
  <c r="M24" s="1"/>
  <c r="L21"/>
  <c r="I21"/>
  <c r="H21"/>
  <c r="G21"/>
  <c r="F21"/>
  <c r="F24" s="1"/>
  <c r="E21"/>
  <c r="D21"/>
  <c r="D22" s="1"/>
  <c r="D24" s="1"/>
  <c r="C21"/>
  <c r="D23" i="16"/>
  <c r="D25" s="1"/>
  <c r="E23"/>
  <c r="F23"/>
  <c r="G23"/>
  <c r="H23"/>
  <c r="I23"/>
  <c r="J23"/>
  <c r="K23"/>
  <c r="L23"/>
  <c r="L25" s="1"/>
  <c r="M23"/>
  <c r="N23"/>
  <c r="O23"/>
  <c r="P23"/>
  <c r="R23"/>
  <c r="S23"/>
  <c r="C23"/>
  <c r="P25"/>
  <c r="M25"/>
  <c r="I25"/>
  <c r="H25"/>
  <c r="E25"/>
  <c r="T22"/>
  <c r="T23" s="1"/>
  <c r="T25" s="1"/>
  <c r="S22"/>
  <c r="R22"/>
  <c r="R25" s="1"/>
  <c r="Q22"/>
  <c r="Q23" s="1"/>
  <c r="Q25" s="1"/>
  <c r="P22"/>
  <c r="O22"/>
  <c r="N22"/>
  <c r="M22"/>
  <c r="L22"/>
  <c r="K22"/>
  <c r="J22"/>
  <c r="J25" s="1"/>
  <c r="I22"/>
  <c r="H22"/>
  <c r="G22"/>
  <c r="F22"/>
  <c r="F25" s="1"/>
  <c r="E22"/>
  <c r="D22"/>
  <c r="C22"/>
  <c r="W15"/>
  <c r="W14"/>
  <c r="W13"/>
  <c r="W12"/>
  <c r="W11"/>
  <c r="W8"/>
  <c r="W7"/>
  <c r="W6"/>
  <c r="W5"/>
  <c r="W15" i="14"/>
  <c r="W14"/>
  <c r="W13"/>
  <c r="W12"/>
  <c r="W11"/>
  <c r="W8"/>
  <c r="W7"/>
  <c r="W6"/>
  <c r="W5"/>
  <c r="P25" i="15"/>
  <c r="F22"/>
  <c r="F25" s="1"/>
  <c r="Q22"/>
  <c r="P22"/>
  <c r="S22"/>
  <c r="S25" s="1"/>
  <c r="R22"/>
  <c r="R23" s="1"/>
  <c r="O22"/>
  <c r="N22"/>
  <c r="N25" s="1"/>
  <c r="M22"/>
  <c r="M25" s="1"/>
  <c r="L22"/>
  <c r="K22"/>
  <c r="K25" s="1"/>
  <c r="J22"/>
  <c r="J25" s="1"/>
  <c r="I22"/>
  <c r="I25" s="1"/>
  <c r="H22"/>
  <c r="G22"/>
  <c r="G25" s="1"/>
  <c r="E22"/>
  <c r="D22"/>
  <c r="D25" s="1"/>
  <c r="C22"/>
  <c r="F25" i="14"/>
  <c r="J25"/>
  <c r="N25"/>
  <c r="R25"/>
  <c r="F22"/>
  <c r="G22"/>
  <c r="G25" s="1"/>
  <c r="T22"/>
  <c r="S22"/>
  <c r="S25" s="1"/>
  <c r="R22"/>
  <c r="Q22"/>
  <c r="P22"/>
  <c r="O22"/>
  <c r="O25" s="1"/>
  <c r="N22"/>
  <c r="M22"/>
  <c r="M25" s="1"/>
  <c r="L22"/>
  <c r="K22"/>
  <c r="K25" s="1"/>
  <c r="J22"/>
  <c r="I22"/>
  <c r="I25" s="1"/>
  <c r="H22"/>
  <c r="E22"/>
  <c r="D22"/>
  <c r="C22"/>
  <c r="D21" i="13"/>
  <c r="F21"/>
  <c r="F24" s="1"/>
  <c r="G21"/>
  <c r="G24" s="1"/>
  <c r="P21"/>
  <c r="C25" i="27" l="1"/>
  <c r="V25" s="1"/>
  <c r="W25" s="1"/>
  <c r="C25" i="26"/>
  <c r="U25" s="1"/>
  <c r="V25" s="1"/>
  <c r="Q24" i="25"/>
  <c r="D24"/>
  <c r="H24"/>
  <c r="L24"/>
  <c r="P24"/>
  <c r="C24"/>
  <c r="D25" i="24"/>
  <c r="H25"/>
  <c r="L25"/>
  <c r="P25"/>
  <c r="C25"/>
  <c r="V25" s="1"/>
  <c r="W25" s="1"/>
  <c r="D25" i="23"/>
  <c r="H25"/>
  <c r="L25"/>
  <c r="P25"/>
  <c r="C25"/>
  <c r="V25" s="1"/>
  <c r="W25" s="1"/>
  <c r="C25" i="22"/>
  <c r="T25" s="1"/>
  <c r="U25" s="1"/>
  <c r="E25" i="21"/>
  <c r="I25"/>
  <c r="M25"/>
  <c r="Q25"/>
  <c r="D25"/>
  <c r="H25"/>
  <c r="L25"/>
  <c r="P25"/>
  <c r="S25"/>
  <c r="T25" s="1"/>
  <c r="D25" i="20"/>
  <c r="H25"/>
  <c r="L25"/>
  <c r="P25"/>
  <c r="T25"/>
  <c r="C25"/>
  <c r="D25" i="19"/>
  <c r="H25"/>
  <c r="L25"/>
  <c r="P25"/>
  <c r="V25"/>
  <c r="W25" s="1"/>
  <c r="F25" i="18"/>
  <c r="R25" s="1"/>
  <c r="S25" s="1"/>
  <c r="J25"/>
  <c r="N25"/>
  <c r="G22" i="17"/>
  <c r="G24" s="1"/>
  <c r="L24"/>
  <c r="E24"/>
  <c r="I24"/>
  <c r="P24"/>
  <c r="H24"/>
  <c r="C24"/>
  <c r="N25" i="16"/>
  <c r="W25"/>
  <c r="O25" i="15"/>
  <c r="O23"/>
  <c r="R25"/>
  <c r="L25"/>
  <c r="Q25"/>
  <c r="H25"/>
  <c r="E25"/>
  <c r="C25"/>
  <c r="Q25" i="14"/>
  <c r="W25"/>
  <c r="E25"/>
  <c r="C25"/>
  <c r="P24" i="13"/>
  <c r="D24"/>
  <c r="G25" i="16"/>
  <c r="K25"/>
  <c r="O25"/>
  <c r="S25"/>
  <c r="C25"/>
  <c r="R21" i="13"/>
  <c r="Q21"/>
  <c r="O21"/>
  <c r="N21"/>
  <c r="M21"/>
  <c r="L21"/>
  <c r="K21"/>
  <c r="J21"/>
  <c r="I21"/>
  <c r="H21"/>
  <c r="E21"/>
  <c r="C21"/>
  <c r="C24" s="1"/>
  <c r="T25" i="12"/>
  <c r="U25"/>
  <c r="D22"/>
  <c r="D23" s="1"/>
  <c r="D25" s="1"/>
  <c r="F22"/>
  <c r="G22"/>
  <c r="G25" s="1"/>
  <c r="H22"/>
  <c r="H25" s="1"/>
  <c r="U22"/>
  <c r="T22"/>
  <c r="S22"/>
  <c r="S25" s="1"/>
  <c r="R22"/>
  <c r="Q22"/>
  <c r="Q25" s="1"/>
  <c r="P22"/>
  <c r="P25" s="1"/>
  <c r="O22"/>
  <c r="N22"/>
  <c r="N25" s="1"/>
  <c r="M22"/>
  <c r="M25" s="1"/>
  <c r="L22"/>
  <c r="L25" s="1"/>
  <c r="K22"/>
  <c r="K25" s="1"/>
  <c r="J22"/>
  <c r="J25" s="1"/>
  <c r="I22"/>
  <c r="I25" s="1"/>
  <c r="E22"/>
  <c r="E25" s="1"/>
  <c r="C22"/>
  <c r="C25" s="1"/>
  <c r="T25" i="11"/>
  <c r="E25"/>
  <c r="Q25"/>
  <c r="K22"/>
  <c r="K25" s="1"/>
  <c r="P22"/>
  <c r="P25" s="1"/>
  <c r="R22"/>
  <c r="R25" s="1"/>
  <c r="U22"/>
  <c r="U25" s="1"/>
  <c r="T22"/>
  <c r="S22"/>
  <c r="S25" s="1"/>
  <c r="Q22"/>
  <c r="O22"/>
  <c r="O25" s="1"/>
  <c r="N22"/>
  <c r="N25" s="1"/>
  <c r="M22"/>
  <c r="M25" s="1"/>
  <c r="L22"/>
  <c r="L25" s="1"/>
  <c r="J22"/>
  <c r="J25" s="1"/>
  <c r="I22"/>
  <c r="I25" s="1"/>
  <c r="H22"/>
  <c r="H25" s="1"/>
  <c r="G22"/>
  <c r="G25" s="1"/>
  <c r="F22"/>
  <c r="F25" s="1"/>
  <c r="E22"/>
  <c r="D22"/>
  <c r="D25" s="1"/>
  <c r="C22"/>
  <c r="C25" s="1"/>
  <c r="D22" i="10"/>
  <c r="D25" s="1"/>
  <c r="S22"/>
  <c r="S25" s="1"/>
  <c r="R22"/>
  <c r="R25" s="1"/>
  <c r="Q22"/>
  <c r="Q25" s="1"/>
  <c r="P22"/>
  <c r="P25" s="1"/>
  <c r="O22"/>
  <c r="O25" s="1"/>
  <c r="N22"/>
  <c r="N25" s="1"/>
  <c r="M22"/>
  <c r="M25" s="1"/>
  <c r="L22"/>
  <c r="L25" s="1"/>
  <c r="K22"/>
  <c r="K25" s="1"/>
  <c r="J22"/>
  <c r="J25" s="1"/>
  <c r="I22"/>
  <c r="I25" s="1"/>
  <c r="H22"/>
  <c r="H25" s="1"/>
  <c r="G22"/>
  <c r="G25" s="1"/>
  <c r="F22"/>
  <c r="F25" s="1"/>
  <c r="E22"/>
  <c r="E25" s="1"/>
  <c r="C22"/>
  <c r="C25" s="1"/>
  <c r="E25" i="9"/>
  <c r="G25"/>
  <c r="I25"/>
  <c r="M25"/>
  <c r="O25"/>
  <c r="Q25"/>
  <c r="J22"/>
  <c r="J25" s="1"/>
  <c r="K22"/>
  <c r="K25" s="1"/>
  <c r="Q22"/>
  <c r="P22"/>
  <c r="P25" s="1"/>
  <c r="O22"/>
  <c r="N22"/>
  <c r="N25" s="1"/>
  <c r="M22"/>
  <c r="L22"/>
  <c r="L25" s="1"/>
  <c r="I22"/>
  <c r="H22"/>
  <c r="H25" s="1"/>
  <c r="G22"/>
  <c r="F22"/>
  <c r="F25" s="1"/>
  <c r="E22"/>
  <c r="D22"/>
  <c r="D25" s="1"/>
  <c r="C22"/>
  <c r="C25" s="1"/>
  <c r="F25" i="8"/>
  <c r="N25"/>
  <c r="J25"/>
  <c r="O22"/>
  <c r="O25" s="1"/>
  <c r="Q22"/>
  <c r="Q25" s="1"/>
  <c r="R22"/>
  <c r="R25" s="1"/>
  <c r="U22"/>
  <c r="T22"/>
  <c r="T25" s="1"/>
  <c r="S22"/>
  <c r="P22"/>
  <c r="P25" s="1"/>
  <c r="N22"/>
  <c r="M22"/>
  <c r="M25" s="1"/>
  <c r="L22"/>
  <c r="L25" s="1"/>
  <c r="K22"/>
  <c r="K25" s="1"/>
  <c r="J22"/>
  <c r="I22"/>
  <c r="I25" s="1"/>
  <c r="H22"/>
  <c r="H25" s="1"/>
  <c r="G22"/>
  <c r="G25" s="1"/>
  <c r="F22"/>
  <c r="E22"/>
  <c r="E25" s="1"/>
  <c r="D22"/>
  <c r="D25" s="1"/>
  <c r="C22"/>
  <c r="C25" s="1"/>
  <c r="T25" i="7"/>
  <c r="D25"/>
  <c r="F25"/>
  <c r="H25"/>
  <c r="J25"/>
  <c r="L25"/>
  <c r="N25"/>
  <c r="P25"/>
  <c r="D22"/>
  <c r="D23" s="1"/>
  <c r="K22"/>
  <c r="K25" s="1"/>
  <c r="L22"/>
  <c r="U22"/>
  <c r="T22"/>
  <c r="S22"/>
  <c r="S25" s="1"/>
  <c r="R22"/>
  <c r="R23" s="1"/>
  <c r="R25" s="1"/>
  <c r="Q22"/>
  <c r="Q25" s="1"/>
  <c r="P22"/>
  <c r="O22"/>
  <c r="O25" s="1"/>
  <c r="N22"/>
  <c r="M22"/>
  <c r="M25" s="1"/>
  <c r="J22"/>
  <c r="I22"/>
  <c r="I25" s="1"/>
  <c r="H22"/>
  <c r="G22"/>
  <c r="F22"/>
  <c r="E22"/>
  <c r="C25"/>
  <c r="E25" i="6"/>
  <c r="N25"/>
  <c r="P25"/>
  <c r="D22"/>
  <c r="F22"/>
  <c r="P22"/>
  <c r="O22"/>
  <c r="N22"/>
  <c r="M22"/>
  <c r="M25" s="1"/>
  <c r="L22"/>
  <c r="L25" s="1"/>
  <c r="K22"/>
  <c r="K25" s="1"/>
  <c r="J22"/>
  <c r="J25" s="1"/>
  <c r="I22"/>
  <c r="I25" s="1"/>
  <c r="H22"/>
  <c r="H25" s="1"/>
  <c r="G22"/>
  <c r="G25" s="1"/>
  <c r="E22"/>
  <c r="C22"/>
  <c r="C25" s="1"/>
  <c r="F25" i="5"/>
  <c r="J25"/>
  <c r="L25"/>
  <c r="N25"/>
  <c r="P25"/>
  <c r="R25"/>
  <c r="E22"/>
  <c r="E25" s="1"/>
  <c r="G22"/>
  <c r="G25" s="1"/>
  <c r="H22"/>
  <c r="H25" s="1"/>
  <c r="T22"/>
  <c r="T25" s="1"/>
  <c r="S22"/>
  <c r="S25" s="1"/>
  <c r="R22"/>
  <c r="Q22"/>
  <c r="Q25" s="1"/>
  <c r="P22"/>
  <c r="O22"/>
  <c r="O25" s="1"/>
  <c r="N22"/>
  <c r="M22"/>
  <c r="M25" s="1"/>
  <c r="L22"/>
  <c r="K22"/>
  <c r="K25" s="1"/>
  <c r="J22"/>
  <c r="I22"/>
  <c r="I25" s="1"/>
  <c r="F22"/>
  <c r="D22"/>
  <c r="D25" s="1"/>
  <c r="C22"/>
  <c r="C25" s="1"/>
  <c r="H25" i="4"/>
  <c r="N25"/>
  <c r="F22"/>
  <c r="F25" s="1"/>
  <c r="O22"/>
  <c r="O25" s="1"/>
  <c r="S22"/>
  <c r="R22"/>
  <c r="R25" s="1"/>
  <c r="Q22"/>
  <c r="P22"/>
  <c r="P25" s="1"/>
  <c r="N22"/>
  <c r="M22"/>
  <c r="M25" s="1"/>
  <c r="L22"/>
  <c r="K22"/>
  <c r="J22"/>
  <c r="I22"/>
  <c r="I25" s="1"/>
  <c r="H22"/>
  <c r="G22"/>
  <c r="G25" s="1"/>
  <c r="E22"/>
  <c r="D22"/>
  <c r="C22"/>
  <c r="T24" i="25" l="1"/>
  <c r="U24" s="1"/>
  <c r="V25" i="20"/>
  <c r="W25" s="1"/>
  <c r="T24" i="17"/>
  <c r="U24" s="1"/>
  <c r="U25" i="14"/>
  <c r="V25" s="1"/>
  <c r="F23" i="12"/>
  <c r="F25" s="1"/>
  <c r="O25"/>
  <c r="O23"/>
  <c r="R23"/>
  <c r="R25" s="1"/>
  <c r="U25" i="8"/>
  <c r="V25" s="1"/>
  <c r="W25" s="1"/>
  <c r="U23"/>
  <c r="S25"/>
  <c r="S23"/>
  <c r="G25" i="7"/>
  <c r="G23"/>
  <c r="E25"/>
  <c r="E23"/>
  <c r="U25"/>
  <c r="U23"/>
  <c r="F25" i="6"/>
  <c r="F23"/>
  <c r="O25"/>
  <c r="O23"/>
  <c r="D25"/>
  <c r="D23"/>
  <c r="U25" i="16"/>
  <c r="V25" s="1"/>
  <c r="C25" i="4"/>
  <c r="J25"/>
  <c r="S25"/>
  <c r="Q25"/>
  <c r="K25"/>
  <c r="E25"/>
  <c r="V25" i="15"/>
  <c r="W25" s="1"/>
  <c r="I24" i="13"/>
  <c r="M24"/>
  <c r="R24"/>
  <c r="H24"/>
  <c r="L24"/>
  <c r="Q24"/>
  <c r="K24"/>
  <c r="O24"/>
  <c r="J24"/>
  <c r="N24"/>
  <c r="T25" i="10"/>
  <c r="U25" s="1"/>
  <c r="S25" i="9"/>
  <c r="T25" s="1"/>
  <c r="U25" i="5"/>
  <c r="V25" s="1"/>
  <c r="D25" i="4"/>
  <c r="L25"/>
  <c r="V25" i="12" l="1"/>
  <c r="W25" s="1"/>
  <c r="V25" i="7"/>
  <c r="W25" s="1"/>
  <c r="R25" i="6"/>
  <c r="S25" s="1"/>
  <c r="E24" i="13"/>
  <c r="T24" s="1"/>
  <c r="U24" s="1"/>
  <c r="V25" i="11"/>
  <c r="W25" s="1"/>
  <c r="T25" i="4"/>
  <c r="U25" s="1"/>
  <c r="C97" i="2" l="1"/>
  <c r="D97"/>
  <c r="E97"/>
  <c r="F97"/>
  <c r="G97"/>
  <c r="H97"/>
  <c r="I97"/>
  <c r="J97"/>
  <c r="K97"/>
  <c r="L97"/>
  <c r="M97"/>
  <c r="N97"/>
  <c r="O97"/>
  <c r="A3" i="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D2" s="1"/>
  <c r="D3" s="1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56" i="1"/>
  <c r="E56"/>
  <c r="F56"/>
  <c r="G56"/>
  <c r="H56"/>
  <c r="I56"/>
  <c r="J56"/>
  <c r="K56"/>
  <c r="L56"/>
  <c r="M56"/>
  <c r="N56"/>
  <c r="O56"/>
  <c r="P56"/>
  <c r="D81"/>
  <c r="E81"/>
  <c r="F81"/>
  <c r="G81"/>
  <c r="H81"/>
  <c r="I81"/>
  <c r="J81"/>
  <c r="K81"/>
  <c r="L81"/>
  <c r="M81"/>
  <c r="N81"/>
  <c r="O81"/>
  <c r="P81"/>
  <c r="D95"/>
  <c r="E95"/>
  <c r="F95"/>
  <c r="G95"/>
  <c r="H95"/>
  <c r="I95"/>
  <c r="J95"/>
  <c r="K95"/>
  <c r="L95"/>
  <c r="M95"/>
  <c r="N95"/>
  <c r="O95"/>
  <c r="P95"/>
  <c r="D102"/>
  <c r="E102"/>
  <c r="F102"/>
  <c r="G102"/>
  <c r="H102"/>
  <c r="I102"/>
  <c r="J102"/>
  <c r="K102"/>
  <c r="L102"/>
  <c r="M102"/>
  <c r="N102"/>
  <c r="O102"/>
  <c r="P102"/>
  <c r="D88"/>
  <c r="E88"/>
  <c r="F88"/>
  <c r="G88"/>
  <c r="H88"/>
  <c r="I88"/>
  <c r="J88"/>
  <c r="K88"/>
  <c r="L88"/>
  <c r="M88"/>
  <c r="N88"/>
  <c r="O88"/>
  <c r="P88"/>
  <c r="D106" i="2" l="1"/>
  <c r="E106"/>
  <c r="F106"/>
  <c r="G106"/>
  <c r="H106"/>
  <c r="I106"/>
  <c r="J106"/>
  <c r="K106"/>
  <c r="L106"/>
  <c r="M106"/>
  <c r="N106"/>
  <c r="O106"/>
  <c r="C89"/>
  <c r="D89"/>
  <c r="E89"/>
  <c r="F89"/>
  <c r="G89"/>
  <c r="H89"/>
  <c r="I89"/>
  <c r="J89"/>
  <c r="K89"/>
  <c r="L89"/>
  <c r="M89"/>
  <c r="N89"/>
  <c r="O89"/>
  <c r="C55"/>
  <c r="D55"/>
  <c r="D72" s="1"/>
  <c r="E55"/>
  <c r="F55"/>
  <c r="F72" s="1"/>
  <c r="G55"/>
  <c r="H55"/>
  <c r="H72" s="1"/>
  <c r="I55"/>
  <c r="J55"/>
  <c r="J72" s="1"/>
  <c r="K55"/>
  <c r="L55"/>
  <c r="L72" s="1"/>
  <c r="M55"/>
  <c r="N55"/>
  <c r="N72" s="1"/>
  <c r="O55"/>
  <c r="D81"/>
  <c r="E81"/>
  <c r="F81"/>
  <c r="G81"/>
  <c r="H81"/>
  <c r="I81"/>
  <c r="J81"/>
  <c r="K81"/>
  <c r="L81"/>
  <c r="M81"/>
  <c r="N81"/>
  <c r="O81"/>
  <c r="C64"/>
  <c r="C72" s="1"/>
  <c r="D64"/>
  <c r="E64"/>
  <c r="E72" s="1"/>
  <c r="F64"/>
  <c r="G64"/>
  <c r="G72" s="1"/>
  <c r="H64"/>
  <c r="I64"/>
  <c r="I72" s="1"/>
  <c r="J64"/>
  <c r="K64"/>
  <c r="K72" s="1"/>
  <c r="L64"/>
  <c r="M64"/>
  <c r="M72" s="1"/>
  <c r="N64"/>
  <c r="O64"/>
  <c r="O72" s="1"/>
  <c r="C47"/>
  <c r="D47"/>
  <c r="E47"/>
  <c r="F47"/>
  <c r="G47"/>
  <c r="H47"/>
  <c r="I47"/>
  <c r="J47"/>
  <c r="K47"/>
  <c r="L47"/>
  <c r="M47"/>
  <c r="N47"/>
  <c r="O47"/>
  <c r="D38"/>
  <c r="E38"/>
  <c r="F38"/>
  <c r="G38"/>
  <c r="H38"/>
  <c r="I38"/>
  <c r="J38"/>
  <c r="K38"/>
  <c r="L38"/>
  <c r="M38"/>
  <c r="N38"/>
  <c r="O38"/>
  <c r="C29"/>
  <c r="D29"/>
  <c r="E29"/>
  <c r="F29"/>
  <c r="G29"/>
  <c r="H29"/>
  <c r="I29"/>
  <c r="J29"/>
  <c r="K29"/>
  <c r="L29"/>
  <c r="M29"/>
  <c r="N29"/>
  <c r="O29"/>
  <c r="C21"/>
  <c r="D21"/>
  <c r="E21"/>
  <c r="F21"/>
  <c r="G21"/>
  <c r="H21"/>
  <c r="I21"/>
  <c r="J21"/>
  <c r="K21"/>
  <c r="L21"/>
  <c r="M21"/>
  <c r="N21"/>
  <c r="O21"/>
  <c r="O13"/>
  <c r="N13"/>
  <c r="M13"/>
  <c r="L13"/>
  <c r="K13"/>
  <c r="J13"/>
  <c r="I13"/>
  <c r="H13"/>
  <c r="G13"/>
  <c r="F13"/>
  <c r="E13"/>
  <c r="D13"/>
  <c r="C13"/>
  <c r="D74" i="1"/>
  <c r="E74"/>
  <c r="F74"/>
  <c r="G74"/>
  <c r="H74"/>
  <c r="I74"/>
  <c r="J74"/>
  <c r="K74"/>
  <c r="L74"/>
  <c r="M74"/>
  <c r="N74"/>
  <c r="O74"/>
  <c r="P74"/>
  <c r="D66"/>
  <c r="E66"/>
  <c r="F66"/>
  <c r="G66"/>
  <c r="H66"/>
  <c r="I66"/>
  <c r="J66"/>
  <c r="K66"/>
  <c r="L66"/>
  <c r="M66"/>
  <c r="N66"/>
  <c r="O66"/>
  <c r="D50"/>
  <c r="E50"/>
  <c r="F50"/>
  <c r="G50"/>
  <c r="H50"/>
  <c r="I50"/>
  <c r="J50"/>
  <c r="K50"/>
  <c r="L50"/>
  <c r="M50"/>
  <c r="N50"/>
  <c r="O50"/>
  <c r="P50"/>
  <c r="D44"/>
  <c r="E44"/>
  <c r="F44"/>
  <c r="G44"/>
  <c r="H44"/>
  <c r="I44"/>
  <c r="J44"/>
  <c r="K44"/>
  <c r="L44"/>
  <c r="M44"/>
  <c r="N44"/>
  <c r="O44"/>
  <c r="P44"/>
  <c r="D21"/>
  <c r="E21"/>
  <c r="F21"/>
  <c r="G21"/>
  <c r="H21"/>
  <c r="I21"/>
  <c r="J21"/>
  <c r="K21"/>
  <c r="L21"/>
  <c r="M21"/>
  <c r="N21"/>
  <c r="O21"/>
  <c r="P21"/>
  <c r="P37"/>
  <c r="O37"/>
  <c r="N37"/>
  <c r="M37"/>
  <c r="L37"/>
  <c r="K37"/>
  <c r="J37"/>
  <c r="I37"/>
  <c r="H37"/>
  <c r="G37"/>
  <c r="F37"/>
  <c r="E37"/>
  <c r="D37"/>
  <c r="P28"/>
  <c r="O28"/>
  <c r="N28"/>
  <c r="M28"/>
  <c r="L28"/>
  <c r="K28"/>
  <c r="J28"/>
  <c r="I28"/>
  <c r="H28"/>
  <c r="G28"/>
  <c r="F28"/>
  <c r="E28"/>
  <c r="D28"/>
  <c r="M107" i="2" l="1"/>
  <c r="M108" s="1"/>
  <c r="I107"/>
  <c r="I108" s="1"/>
  <c r="E107"/>
  <c r="E108" s="1"/>
  <c r="N107"/>
  <c r="N108" s="1"/>
  <c r="O107"/>
  <c r="O108" s="1"/>
  <c r="K107"/>
  <c r="K108" s="1"/>
  <c r="M104" i="1"/>
  <c r="M105" s="1"/>
  <c r="I104"/>
  <c r="I105" s="1"/>
  <c r="E104"/>
  <c r="E105" s="1"/>
  <c r="J104"/>
  <c r="J105" s="1"/>
  <c r="F104"/>
  <c r="F105" s="1"/>
  <c r="G104"/>
  <c r="G105" s="1"/>
  <c r="N104"/>
  <c r="N105" s="1"/>
  <c r="O104"/>
  <c r="O105" s="1"/>
  <c r="K104"/>
  <c r="K105" s="1"/>
  <c r="P104"/>
  <c r="P105" s="1"/>
  <c r="L104"/>
  <c r="L105" s="1"/>
  <c r="H104"/>
  <c r="H105" s="1"/>
  <c r="D104"/>
  <c r="D105" s="1"/>
  <c r="G107" i="2"/>
  <c r="G108" s="1"/>
  <c r="D108"/>
  <c r="F108"/>
  <c r="L107"/>
  <c r="L108" s="1"/>
  <c r="J107"/>
  <c r="J108" s="1"/>
  <c r="H107"/>
  <c r="H108" s="1"/>
</calcChain>
</file>

<file path=xl/sharedStrings.xml><?xml version="1.0" encoding="utf-8"?>
<sst xmlns="http://schemas.openxmlformats.org/spreadsheetml/2006/main" count="1231" uniqueCount="327">
  <si>
    <t>Наименование блюд</t>
  </si>
  <si>
    <t>Пищевые вещества ( г )</t>
  </si>
  <si>
    <t>Витамины ( мг )</t>
  </si>
  <si>
    <t>Минеральные вещества ( мг )</t>
  </si>
  <si>
    <t>А</t>
  </si>
  <si>
    <t>В1</t>
  </si>
  <si>
    <t>В2</t>
  </si>
  <si>
    <t>С</t>
  </si>
  <si>
    <t>Са</t>
  </si>
  <si>
    <t>Mg</t>
  </si>
  <si>
    <t>P</t>
  </si>
  <si>
    <t>Fe</t>
  </si>
  <si>
    <t>белки</t>
  </si>
  <si>
    <t>жиры</t>
  </si>
  <si>
    <t>углеводы</t>
  </si>
  <si>
    <t>№ ТТК</t>
  </si>
  <si>
    <t>1 НЕДЕЛЯ</t>
  </si>
  <si>
    <t>1 день ( понедельник )</t>
  </si>
  <si>
    <t>Кофейный напиток ( напиток злаковый растворимый, молоко 3,2%,сахар</t>
  </si>
  <si>
    <t>Сыр</t>
  </si>
  <si>
    <t>Фрукты свежие</t>
  </si>
  <si>
    <t>2 день ( вторник )</t>
  </si>
  <si>
    <t>Каша молочная ячневая (крупа ячневая, молоко 3,2%, сахар , соль йодир)</t>
  </si>
  <si>
    <t>Чай с вареньем</t>
  </si>
  <si>
    <t>3 день ( среда )</t>
  </si>
  <si>
    <t>Каша рисовая молочная (крупа рисовая, молоко 3,2%, сахар , соль йодир)</t>
  </si>
  <si>
    <t>Чай с молоком</t>
  </si>
  <si>
    <t>Масло сливочное</t>
  </si>
  <si>
    <t>ИТОГО за 2 день</t>
  </si>
  <si>
    <t>PP</t>
  </si>
  <si>
    <t>ИТОГО за  3 день</t>
  </si>
  <si>
    <t>Каша пшенная молочная (крупа пшено , молоко 3,2%, сахар , соль йодир)</t>
  </si>
  <si>
    <t>Какао с молоком</t>
  </si>
  <si>
    <t>Яйцо отварное</t>
  </si>
  <si>
    <t>ИТОГО за  4 день</t>
  </si>
  <si>
    <t>4 день ( четверг )</t>
  </si>
  <si>
    <t>5 день ( пятница )</t>
  </si>
  <si>
    <t>Котлета " Незнайка" ( мясо говядина,молоко 3,2%, яйцо куриное, хлеб, лук репч., соль йодир.)</t>
  </si>
  <si>
    <t>Макаронные изделия отварные ( макарон. изд., масло слив., соль йодир.)</t>
  </si>
  <si>
    <t>ИТОГО за  5 день</t>
  </si>
  <si>
    <t>6 день ( суббота )</t>
  </si>
  <si>
    <t>7 день ( понедельник )</t>
  </si>
  <si>
    <t>2 НЕДЕЛЯ</t>
  </si>
  <si>
    <t>Каша  молочная овсяная Геркулес (крупа Геркулес, молоко 3,2%, сахар , соль йодир)</t>
  </si>
  <si>
    <t>ИТОГО за  6 день</t>
  </si>
  <si>
    <t>ИТОГО за  7 день</t>
  </si>
  <si>
    <t>8 день ( вторник )</t>
  </si>
  <si>
    <t>Фрикадельки рыбные ( минтай, хлеб,лук реп., яйцо куриное, соль йодир.)</t>
  </si>
  <si>
    <t>Чай с лимоном</t>
  </si>
  <si>
    <t>Компот из кураги и облепихи (курага,облепиха протертая с сахаром, сахар)</t>
  </si>
  <si>
    <t>ИТОГО за  8 день</t>
  </si>
  <si>
    <t>9 день ( среда)</t>
  </si>
  <si>
    <t>Энерг. ценность (ккал)</t>
  </si>
  <si>
    <t>Суп картофельный с макаронами (мясной бульон,картофель, морковь, лук репч., масло рсат., соль йодир., макарон. изделия)</t>
  </si>
  <si>
    <t>Биточки мясные ( мясо говядина, хлеб пшентичный, лкук репч., соль йодир.)</t>
  </si>
  <si>
    <t>Рис отварной ( крупа рисовая,масло слив., соль йодир. )</t>
  </si>
  <si>
    <t xml:space="preserve">ИТОГО за  1 день </t>
  </si>
  <si>
    <t>Икра кабачковая</t>
  </si>
  <si>
    <t>Голубцы ленивые ( мясо говядина, капуста свежая, лук репч., крупа рисовая, масло раст., соль йодир.)</t>
  </si>
  <si>
    <t>Суп гороховый ( мясо говядина, картофель, горох, морковь, лук репч., масло раст., соль йодир.)</t>
  </si>
  <si>
    <t>80/50</t>
  </si>
  <si>
    <t>Чай с молоком ( чай, молоко 3,2%)</t>
  </si>
  <si>
    <t xml:space="preserve">ИТОГО за  2 день </t>
  </si>
  <si>
    <t>Уха Рыбацкая (консервы "Сайра в масле", картофель, морковь, лук репч., масло раст., соль йодир.)</t>
  </si>
  <si>
    <t>Котлета мясная ( мясо говядина, хлеб пшен., лук репч., соль йодир.)</t>
  </si>
  <si>
    <t>Компот их сухофруктов (смесь сухофруктов, сахар-песок)</t>
  </si>
  <si>
    <t xml:space="preserve">ИТОГО за  3 день </t>
  </si>
  <si>
    <t>Огурцы соленые порциями</t>
  </si>
  <si>
    <t>Щи из свежей капусты ( мясо говядина, капуста свежая, картофель, морковь, лук репч., томатная паста, масло раст., соль йодир.)</t>
  </si>
  <si>
    <t>Биточки рыбные ( минтай, хлеб, масло раст., соль йодир.)</t>
  </si>
  <si>
    <t>Картофельное пюре ( катрофель, молоко 3,2%, масло слив., соль йодир.)</t>
  </si>
  <si>
    <t>200/20</t>
  </si>
  <si>
    <t xml:space="preserve">ИТОГО за  4 день </t>
  </si>
  <si>
    <t>0,0,48</t>
  </si>
  <si>
    <t>5 день ( пятница)</t>
  </si>
  <si>
    <t xml:space="preserve">ИТОГО за  5 день </t>
  </si>
  <si>
    <t xml:space="preserve">ИТОГО за  6 день </t>
  </si>
  <si>
    <t>Биточки мясные ( мясо говядина, хлеб пшен., лук репч., соль йодир.)</t>
  </si>
  <si>
    <t>Макаронные изделия отварные (макарон. изделия, масло слив., соль йодир.)</t>
  </si>
  <si>
    <t xml:space="preserve">ИТОГО за  7 день </t>
  </si>
  <si>
    <t>Хлеб пшеничный высш/ сорт</t>
  </si>
  <si>
    <t xml:space="preserve">ИТОГО за  8 день </t>
  </si>
  <si>
    <t>10 день ( четверг)</t>
  </si>
  <si>
    <t>Котлеты рыбные ( минтай, хлеб, масло раст., соль йодир.)</t>
  </si>
  <si>
    <t>11 день ( пятница )</t>
  </si>
  <si>
    <t>12 день ( суббота )</t>
  </si>
  <si>
    <t xml:space="preserve">ИТОГО за 9 день </t>
  </si>
  <si>
    <t xml:space="preserve">ИТОГО за 12 день </t>
  </si>
  <si>
    <t xml:space="preserve">ИТОГО за 11 день </t>
  </si>
  <si>
    <t xml:space="preserve">ИТОГО за 10 день </t>
  </si>
  <si>
    <t>Рассольник " Ленинградский " (мясо говядина, картофель, крупа перловая, морковь, лук репч., масло слив., сольйодир.)</t>
  </si>
  <si>
    <t>Напиток из облепихи ( облепиха протертая с сахаром )</t>
  </si>
  <si>
    <t>Борщ из свежей капусты ( мясо говядина, капуста свежая, картофель, морковь, свекла, лук репч., томатная паста, масло раст., соль йодир.)</t>
  </si>
  <si>
    <t>Капуста тушеная ( капуста белокочанная, морковь, лук репч., масло раст., томатное пюре, соль йодир.)</t>
  </si>
  <si>
    <t>Сосиски отварные (сосиски, соль йодир.)</t>
  </si>
  <si>
    <t>Чай с вареньем (чай, варенье )</t>
  </si>
  <si>
    <t>Компот из свежих фруктов( яблоки свежие, сахар песок, апельсины свежие )</t>
  </si>
  <si>
    <t xml:space="preserve">Рассольник " Ленинградский " (мясо говядина, картофель,  крупа перловая, лук репч., морковь, огурцы соленые, масло раст., соль йодир.) </t>
  </si>
  <si>
    <t>Плов с мясом ( мясо говядина, крупа рисовая,морковь, лук репч., масло раст.,сольйодир.)</t>
  </si>
  <si>
    <t>Суп картофельный с крупой ( мясо говядина, крупа рисовая, морковь, лук репч., масло раст., соль йодир.)</t>
  </si>
  <si>
    <t>Каша гречневая рассыпчатая ( крупа гречневая, масло слив., соль йодир.)</t>
  </si>
  <si>
    <t>Чай с лимоном (чай, сахар, лимон свежий)</t>
  </si>
  <si>
    <t>Гуляш из отварного мяса ( мясо говядина, морковь, лук репч., масло раст., мука пшен.,соль йодир., томатная паста )</t>
  </si>
  <si>
    <t>Каша перловая отварная ( крупа перловая, масло слив., соль йодир.)</t>
  </si>
  <si>
    <t>Компот из кураги ( курага, сахар песок)</t>
  </si>
  <si>
    <t>Жаркое по домашнему ( мясо говядина, картофель, лук репч., томатное пюре, масло рст., соль йодир.)</t>
  </si>
  <si>
    <t>Кисель ( кисель концентрат, сахар )</t>
  </si>
  <si>
    <t>Компот из чернослива ( чернослив, сахар песок )</t>
  </si>
  <si>
    <t>ВСЕГО за 12 дней</t>
  </si>
  <si>
    <t>В среднем за 1 день</t>
  </si>
  <si>
    <t>Отклонение</t>
  </si>
  <si>
    <t>20-25</t>
  </si>
  <si>
    <t>80-100</t>
  </si>
  <si>
    <t>600-750</t>
  </si>
  <si>
    <t>норма</t>
  </si>
  <si>
    <t>Блюда готовятся по технологическим картам. Источником для карт является:</t>
  </si>
  <si>
    <t>Суточная потребность по МР 2.4.0179-20        1-4 классов</t>
  </si>
  <si>
    <t>Сезон: осенне-зимний Возрастная категория: 7-11 лет</t>
  </si>
  <si>
    <t>Колбаса отварная ( кобаса вареная)</t>
  </si>
  <si>
    <t>Примерное 10 - дневное меню одноразового питания 1-4 классов, согласно нормам  СанПиН 2409.08 и МР 2.4.0179-20,                                                                                           обучающихся, получающих начальное общее образование</t>
  </si>
  <si>
    <t>11 день ( пятница)</t>
  </si>
  <si>
    <t>12 день (суббота)</t>
  </si>
  <si>
    <r>
      <t xml:space="preserve">Сборник рецептур блюд на продукцию для обучающихся во всех образовательных учреждениях,                                                         </t>
    </r>
    <r>
      <rPr>
        <b/>
        <sz val="10"/>
        <color rgb="FF000000"/>
        <rFont val="Calibri"/>
        <family val="2"/>
        <charset val="204"/>
        <scheme val="minor"/>
      </rPr>
      <t>Соотношение Ca:Mg = 216:215= 1:1 при норме 1:0,5</t>
    </r>
  </si>
  <si>
    <r>
      <t xml:space="preserve">Под редакцией М.П. Могильного, В.А, Тутельяна. - М: ДеЛи плюс, 2015 год.                                                                                                           </t>
    </r>
    <r>
      <rPr>
        <b/>
        <sz val="10"/>
        <color rgb="FF000000"/>
        <rFont val="Calibri"/>
        <family val="2"/>
        <charset val="204"/>
        <scheme val="minor"/>
      </rPr>
      <t xml:space="preserve">Са:Р </t>
    </r>
    <r>
      <rPr>
        <sz val="10"/>
        <color theme="1"/>
        <rFont val="Calibri"/>
        <family val="2"/>
        <charset val="204"/>
        <scheme val="minor"/>
      </rPr>
      <t xml:space="preserve">= </t>
    </r>
    <r>
      <rPr>
        <b/>
        <sz val="10"/>
        <color rgb="FF000000"/>
        <rFont val="Candara"/>
        <family val="2"/>
        <charset val="204"/>
      </rPr>
      <t>216:222</t>
    </r>
    <r>
      <rPr>
        <b/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 xml:space="preserve">= </t>
    </r>
    <r>
      <rPr>
        <b/>
        <sz val="10"/>
        <color rgb="FF000000"/>
        <rFont val="Calibri"/>
        <family val="2"/>
        <charset val="204"/>
        <scheme val="minor"/>
      </rPr>
      <t>1:1,</t>
    </r>
    <r>
      <rPr>
        <sz val="10"/>
        <color theme="1"/>
        <rFont val="Calibri"/>
        <family val="2"/>
        <charset val="204"/>
        <scheme val="minor"/>
      </rPr>
      <t xml:space="preserve">и </t>
    </r>
    <r>
      <rPr>
        <b/>
        <sz val="10"/>
        <color rgb="FF000000"/>
        <rFont val="Calibri"/>
        <family val="2"/>
        <charset val="204"/>
        <scheme val="minor"/>
      </rPr>
      <t>при норме i:i,s</t>
    </r>
  </si>
  <si>
    <t>Сосиски отварные</t>
  </si>
  <si>
    <t>Каша манная молочная (крупа манная , молоко 3,2%, сахар , соль йодир)</t>
  </si>
  <si>
    <t>ИТОГО за  12 день</t>
  </si>
  <si>
    <t>ИТОГО за  11 день</t>
  </si>
  <si>
    <t>ИТОГО за  10 день</t>
  </si>
  <si>
    <t>ИТОГО за  9 день</t>
  </si>
  <si>
    <t>Сок фруктовый</t>
  </si>
  <si>
    <t>Каша кукурузная молочная (крупа кукурузная , молоко 3,2%, сахар , соль йодир)</t>
  </si>
  <si>
    <t>400-550</t>
  </si>
  <si>
    <t>Каша гречневая молочная (крупа гречневая , молоко 3,2%, сахар , соль йодир)</t>
  </si>
  <si>
    <t>60-80</t>
  </si>
  <si>
    <t>№ технологических карт</t>
  </si>
  <si>
    <t>Масло сливочное (порциями)</t>
  </si>
  <si>
    <t>Кисель</t>
  </si>
  <si>
    <t>Сыр (проциями)</t>
  </si>
  <si>
    <t>Винегрет овощной</t>
  </si>
  <si>
    <t>Огурцы свежие (порциями)</t>
  </si>
  <si>
    <t>Тефтели рыбные</t>
  </si>
  <si>
    <t>Помидоры свежие (порциями)</t>
  </si>
  <si>
    <t>Запеканка картофельная с мясом</t>
  </si>
  <si>
    <t>Яйца вареные</t>
  </si>
  <si>
    <t>Плов из отварной говядины</t>
  </si>
  <si>
    <t>Яблоки,груши,бананы свежие</t>
  </si>
  <si>
    <t>Макаронные изделия отварные</t>
  </si>
  <si>
    <t>Картофельное пюре</t>
  </si>
  <si>
    <t>Макаронные изделия отварные с маслом сливочным</t>
  </si>
  <si>
    <t>Каша гречневая рассыпчатая</t>
  </si>
  <si>
    <t>Рис отварной</t>
  </si>
  <si>
    <t>Гуляш из отварной говядины</t>
  </si>
  <si>
    <t>Борщ с капустой и картофелем</t>
  </si>
  <si>
    <t>Голубцы с мясом и рисом</t>
  </si>
  <si>
    <t>Суп рассольник</t>
  </si>
  <si>
    <t>Рулет мясной с яйцом</t>
  </si>
  <si>
    <t>Суп картофельный с крупой</t>
  </si>
  <si>
    <t>Жаркое по-домашнему</t>
  </si>
  <si>
    <t>Суп картофельный с горохом</t>
  </si>
  <si>
    <t>Тесто дрожжевое</t>
  </si>
  <si>
    <t>Суп с макаронными изделиями и картофелем</t>
  </si>
  <si>
    <t>Булочка веснушка</t>
  </si>
  <si>
    <t>Суп лапша домашняя</t>
  </si>
  <si>
    <t>Крендель сахарный</t>
  </si>
  <si>
    <t>Лапша домашняя</t>
  </si>
  <si>
    <t>Омлет натуральный</t>
  </si>
  <si>
    <t>Суп картофельный с мясными фрикадельками</t>
  </si>
  <si>
    <t>Морс облепиха</t>
  </si>
  <si>
    <t>Мясные фрикадельки</t>
  </si>
  <si>
    <t>Напиток из облепихи с курагой</t>
  </si>
  <si>
    <t>Суп с клецками</t>
  </si>
  <si>
    <t>Соус сметанный</t>
  </si>
  <si>
    <t>Клецки мучные</t>
  </si>
  <si>
    <t>Соус сметанный с томатом</t>
  </si>
  <si>
    <t xml:space="preserve">Суп с картофельный с макаронными изделиями </t>
  </si>
  <si>
    <t>Шницель рыбный натуральный</t>
  </si>
  <si>
    <t>Щи из свежей капусты</t>
  </si>
  <si>
    <t>Котлеты или биточки рыбные</t>
  </si>
  <si>
    <t>Каша вязкая молочная из пшенной, овсяной, гречневой круп</t>
  </si>
  <si>
    <t>Котлеты, биточки, шницели мясные</t>
  </si>
  <si>
    <t>Каша рисовая с изюмом</t>
  </si>
  <si>
    <t>Каша вязкая молочная из кукурузной крупы</t>
  </si>
  <si>
    <t>Каша жидкая молочная из манной муки</t>
  </si>
  <si>
    <t>Каша вязкая молочная из ячневойой крупы</t>
  </si>
  <si>
    <t>Каша жидкая молочная из гречневой муки</t>
  </si>
  <si>
    <t>Каша жидкая молочная из рисовой муки</t>
  </si>
  <si>
    <t>Компот из смеси сухофруктов</t>
  </si>
  <si>
    <t>Чай -заварка</t>
  </si>
  <si>
    <t>Компот из чернослива</t>
  </si>
  <si>
    <t>Компот из кураги</t>
  </si>
  <si>
    <t>Кофейный напиток с молоком</t>
  </si>
  <si>
    <t>Чай с молоком или со сливками</t>
  </si>
  <si>
    <t>Соки фруктовые и ягодные натуральные</t>
  </si>
  <si>
    <t>Компот из свежих плодов</t>
  </si>
  <si>
    <t>Муниципальное бюджетное общеобразовательное учреждение</t>
  </si>
  <si>
    <t>" Улюнская средняя общеобрразовательная школа имени Сахара Хамнаева"</t>
  </si>
  <si>
    <t>671601,Республика Бурятия, Баргузинский район, с. Улюн, ул. Пионерская, 29</t>
  </si>
  <si>
    <r>
      <t xml:space="preserve">Тел. 8(301 31) 94-129; факс 8(301 31) 94-129; e-mail; </t>
    </r>
    <r>
      <rPr>
        <i/>
        <u/>
        <sz val="11"/>
        <color theme="1"/>
        <rFont val="Arial"/>
        <family val="2"/>
        <charset val="204"/>
      </rPr>
      <t>USOSchool@mail.ru</t>
    </r>
  </si>
  <si>
    <t xml:space="preserve">УТВЕРЖДАЮ </t>
  </si>
  <si>
    <t>Директор школы                                           Гармаев С.В.</t>
  </si>
  <si>
    <t>10_15</t>
  </si>
  <si>
    <t>Котлета "Мечта" ( минтай, хлеб, молоко 3,2%, масло слив., соль йодир)</t>
  </si>
  <si>
    <t>Картофельное пюре ( картофель, молоко 3,2%, масло слив., соль йодир)</t>
  </si>
  <si>
    <t>Какао с молоком (какао-порошок, молоко</t>
  </si>
  <si>
    <t>Каша  молочная Дружба (крупа пшено, крупа рисовая, молоко 3,2%, сахар , соль йодир)</t>
  </si>
  <si>
    <t>Какао с молоком (какао-порошок, молоко 3,2%, сахар)</t>
  </si>
  <si>
    <t>Макаронные изделия отварные (макарон. изд., масло слив., соль йодир.)</t>
  </si>
  <si>
    <t>Чай с молоком (чай, молоко 3,2%)</t>
  </si>
  <si>
    <t>Картофельное пюре (картофель, молоко 3,2%, масло слив., соль йодир)</t>
  </si>
  <si>
    <t>Кофейный напиток (напиток злаковый растворимый, молоко 3,2%,сахар)</t>
  </si>
  <si>
    <t>Чай с вареньем (чай, сахар, варенье)</t>
  </si>
  <si>
    <t>Рис отварной ( крупа рисовая,масло слив., соль йодир.)</t>
  </si>
  <si>
    <t>МЕНЮ</t>
  </si>
  <si>
    <t>Количество продуктов питания, подлежащих закладке на 1 человека</t>
  </si>
  <si>
    <t>Наименование продуктов                         Наименование блюда</t>
  </si>
  <si>
    <t>Мясо говядина</t>
  </si>
  <si>
    <t>Картофель</t>
  </si>
  <si>
    <t>Крупа гречневая</t>
  </si>
  <si>
    <t>Томатная паста</t>
  </si>
  <si>
    <t>Лук репчатый</t>
  </si>
  <si>
    <t>Растительное масло</t>
  </si>
  <si>
    <t>Соль йодированная</t>
  </si>
  <si>
    <t xml:space="preserve">Сахар </t>
  </si>
  <si>
    <t>Хлеб</t>
  </si>
  <si>
    <t xml:space="preserve">завтрак </t>
  </si>
  <si>
    <t>обед</t>
  </si>
  <si>
    <t>Гуляш из отварного мяса</t>
  </si>
  <si>
    <t>Яйцо</t>
  </si>
  <si>
    <t>Итого на 1 чел, гр</t>
  </si>
  <si>
    <t>Итого к выдаче, кг</t>
  </si>
  <si>
    <t>Цена (сумма), руб</t>
  </si>
  <si>
    <t>Сумма, руб</t>
  </si>
  <si>
    <r>
      <t xml:space="preserve">        Повар</t>
    </r>
    <r>
      <rPr>
        <u/>
        <sz val="10"/>
        <color theme="1"/>
        <rFont val="Times New Roman"/>
        <family val="1"/>
        <charset val="204"/>
      </rPr>
      <t xml:space="preserve">                        </t>
    </r>
    <r>
      <rPr>
        <sz val="10"/>
        <color theme="1"/>
        <rFont val="Times New Roman"/>
        <family val="1"/>
        <charset val="204"/>
      </rPr>
      <t xml:space="preserve">/ </t>
    </r>
    <r>
      <rPr>
        <u/>
        <sz val="10"/>
        <color theme="1"/>
        <rFont val="Times New Roman"/>
        <family val="1"/>
        <charset val="204"/>
      </rPr>
      <t>Ямалеева Т.И./</t>
    </r>
  </si>
  <si>
    <r>
      <t xml:space="preserve">Кладовщик </t>
    </r>
    <r>
      <rPr>
        <u/>
        <sz val="10"/>
        <color theme="1"/>
        <rFont val="Times New Roman"/>
        <family val="1"/>
        <charset val="204"/>
      </rPr>
      <t xml:space="preserve">                           </t>
    </r>
    <r>
      <rPr>
        <sz val="10"/>
        <color theme="1"/>
        <rFont val="Times New Roman"/>
        <family val="1"/>
        <charset val="204"/>
      </rPr>
      <t xml:space="preserve"> /</t>
    </r>
    <r>
      <rPr>
        <u/>
        <sz val="10"/>
        <color theme="1"/>
        <rFont val="Times New Roman"/>
        <family val="1"/>
        <charset val="204"/>
      </rPr>
      <t>Самбаева Э.Д./</t>
    </r>
  </si>
  <si>
    <t xml:space="preserve">Каша молочная ячневая </t>
  </si>
  <si>
    <t xml:space="preserve">Кофейный напиток </t>
  </si>
  <si>
    <t>Хлеб пшеничный</t>
  </si>
  <si>
    <t>Сыр Сметанковый</t>
  </si>
  <si>
    <t xml:space="preserve">Суп картофельный с макаронами </t>
  </si>
  <si>
    <t xml:space="preserve">Биточки мясные </t>
  </si>
  <si>
    <t xml:space="preserve">Рис отварной </t>
  </si>
  <si>
    <t xml:space="preserve">Хлеб пшеничный </t>
  </si>
  <si>
    <t>Крупа рисовая</t>
  </si>
  <si>
    <t>Макаронные изделия</t>
  </si>
  <si>
    <t>Крупа ячневая</t>
  </si>
  <si>
    <t>Молоко свежее</t>
  </si>
  <si>
    <t>Кофейный напиток</t>
  </si>
  <si>
    <t>Чай гранулированный</t>
  </si>
  <si>
    <t>Лимон свежий</t>
  </si>
  <si>
    <t xml:space="preserve">Котлета "Мечта" </t>
  </si>
  <si>
    <t xml:space="preserve">Картофельное пюре </t>
  </si>
  <si>
    <t xml:space="preserve">Суп гороховый </t>
  </si>
  <si>
    <t>Голубцы ленивые</t>
  </si>
  <si>
    <t>Крупа горох</t>
  </si>
  <si>
    <t>Капуста свежая</t>
  </si>
  <si>
    <t>Морковь свежая</t>
  </si>
  <si>
    <t>Минтай свежий</t>
  </si>
  <si>
    <t>Варенье смородиновое</t>
  </si>
  <si>
    <t>Каша пшенная молочная</t>
  </si>
  <si>
    <t xml:space="preserve">Уха Рыбацкая </t>
  </si>
  <si>
    <t xml:space="preserve">Котлета мясная </t>
  </si>
  <si>
    <t xml:space="preserve">Компот из кураги </t>
  </si>
  <si>
    <t>Крупа пшено</t>
  </si>
  <si>
    <t>Какао</t>
  </si>
  <si>
    <t>Сайра в масле</t>
  </si>
  <si>
    <t>Курага</t>
  </si>
  <si>
    <t xml:space="preserve">Каша рисовая молочная </t>
  </si>
  <si>
    <t>Крупа рис</t>
  </si>
  <si>
    <t xml:space="preserve">Рассольник " Ленинградский " </t>
  </si>
  <si>
    <t xml:space="preserve">Биточки рыбные </t>
  </si>
  <si>
    <t xml:space="preserve">Чай с вареньем </t>
  </si>
  <si>
    <t>Огурцы соленые</t>
  </si>
  <si>
    <t>Крупа перловая</t>
  </si>
  <si>
    <r>
      <t xml:space="preserve">Мед.раб. </t>
    </r>
    <r>
      <rPr>
        <u/>
        <sz val="10"/>
        <color theme="1"/>
        <rFont val="Times New Roman"/>
        <family val="1"/>
        <charset val="204"/>
      </rPr>
      <t xml:space="preserve">                    </t>
    </r>
    <r>
      <rPr>
        <sz val="10"/>
        <color theme="1"/>
        <rFont val="Times New Roman"/>
        <family val="1"/>
        <charset val="204"/>
      </rPr>
      <t xml:space="preserve">  </t>
    </r>
    <r>
      <rPr>
        <u/>
        <sz val="10"/>
        <color theme="1"/>
        <rFont val="Times New Roman"/>
        <family val="1"/>
        <charset val="204"/>
      </rPr>
      <t>/Эрдыниева Ц.А./</t>
    </r>
  </si>
  <si>
    <r>
      <t xml:space="preserve">Мед.раб. </t>
    </r>
    <r>
      <rPr>
        <u/>
        <sz val="10"/>
        <color theme="1"/>
        <rFont val="Times New Roman"/>
        <family val="1"/>
        <charset val="204"/>
      </rPr>
      <t xml:space="preserve">                    </t>
    </r>
    <r>
      <rPr>
        <sz val="10"/>
        <color theme="1"/>
        <rFont val="Times New Roman"/>
        <family val="1"/>
        <charset val="204"/>
      </rPr>
      <t xml:space="preserve">  /</t>
    </r>
    <r>
      <rPr>
        <u/>
        <sz val="10"/>
        <color theme="1"/>
        <rFont val="Times New Roman"/>
        <family val="1"/>
        <charset val="204"/>
      </rPr>
      <t>Эрдыниева Ц.А./</t>
    </r>
  </si>
  <si>
    <t xml:space="preserve">Макаронные изделия отварные </t>
  </si>
  <si>
    <t>Компот из кураги и облепихи</t>
  </si>
  <si>
    <t xml:space="preserve">Щи из свежей капусты </t>
  </si>
  <si>
    <t xml:space="preserve">Компот их сухофруктов </t>
  </si>
  <si>
    <t xml:space="preserve">Котлета "Незнайка" </t>
  </si>
  <si>
    <t>Облепиха свежая</t>
  </si>
  <si>
    <t>Сухофрукты</t>
  </si>
  <si>
    <t xml:space="preserve">Огурцы соленые </t>
  </si>
  <si>
    <t>Каша  молочная Дружба</t>
  </si>
  <si>
    <t xml:space="preserve">Какао с молоком </t>
  </si>
  <si>
    <t xml:space="preserve">Каша гречневая рассыпчатая </t>
  </si>
  <si>
    <t>Компот из свежих фруктов</t>
  </si>
  <si>
    <t>Яблоки свежие</t>
  </si>
  <si>
    <t xml:space="preserve">Каша  молочная овсяная Геркулес </t>
  </si>
  <si>
    <t xml:space="preserve">Чай с лимоном </t>
  </si>
  <si>
    <t>Крупа Геркулес</t>
  </si>
  <si>
    <t xml:space="preserve">Фрикадельки рыбные </t>
  </si>
  <si>
    <t>Апельсины свежие</t>
  </si>
  <si>
    <t xml:space="preserve">Гуляш из отварного мяса </t>
  </si>
  <si>
    <t xml:space="preserve">Каша перловая отварная </t>
  </si>
  <si>
    <t xml:space="preserve">Кисель </t>
  </si>
  <si>
    <t>Мука пшеничная</t>
  </si>
  <si>
    <t xml:space="preserve">Каша кукурузная молочная </t>
  </si>
  <si>
    <t>Борщ из свежей капусты</t>
  </si>
  <si>
    <t xml:space="preserve">Жаркое по домашнему </t>
  </si>
  <si>
    <t xml:space="preserve">Напиток из облепихи </t>
  </si>
  <si>
    <t>Крупа кукурузная</t>
  </si>
  <si>
    <t>Свекла свежая</t>
  </si>
  <si>
    <t>Суп гороховый</t>
  </si>
  <si>
    <t xml:space="preserve">Котлеты рыбные </t>
  </si>
  <si>
    <t>Черносливы</t>
  </si>
  <si>
    <t>Каша гречневая молочная</t>
  </si>
  <si>
    <t>Плов с мясом</t>
  </si>
  <si>
    <t xml:space="preserve">Чай с молоком </t>
  </si>
  <si>
    <t xml:space="preserve">Каша манная молочная </t>
  </si>
  <si>
    <t>Рассольник " Ленинградский "</t>
  </si>
  <si>
    <t xml:space="preserve">Мясо тушеное </t>
  </si>
  <si>
    <t xml:space="preserve">Капуста тушеная </t>
  </si>
  <si>
    <t>Крупа манная</t>
  </si>
  <si>
    <t>Мясо тушеное ( мясо говядина, морковь, лук репч., масло раст., томатное пюре, соль йодир.)</t>
  </si>
  <si>
    <t xml:space="preserve">Каша овсяная молочная </t>
  </si>
  <si>
    <t>Крупа геркулес</t>
  </si>
  <si>
    <t>Лимон</t>
  </si>
  <si>
    <t>Чернослив</t>
  </si>
  <si>
    <t>Апельсин</t>
  </si>
  <si>
    <t>Чай с вареньем (чай, сахар,варенье)</t>
  </si>
  <si>
    <t>Какао с молоком ( какао, сахар, молоко 3,2%)</t>
  </si>
  <si>
    <t>Примерное 10 - дневное меню одноразового питания 1-4 классов, согласно нормам  СанПиН 3590.20 и МР 2.4.0179-20,                                                                  обучающихся, получающих начальное общее образование</t>
  </si>
  <si>
    <t>Родительским комитетом школы</t>
  </si>
  <si>
    <t>СОГЛАСОВАНО</t>
  </si>
  <si>
    <t xml:space="preserve">МБОУ «Улюнская СОШ им.С.Хамнаева» </t>
  </si>
</sst>
</file>

<file path=xl/styles.xml><?xml version="1.0" encoding="utf-8"?>
<styleSheet xmlns="http://schemas.openxmlformats.org/spreadsheetml/2006/main">
  <numFmts count="1">
    <numFmt numFmtId="164" formatCode="0.000"/>
  </numFmts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"/>
      <color rgb="FF000000"/>
      <name val="Courier New"/>
      <family val="3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rgb="FF000000"/>
      <name val="Candara"/>
      <family val="2"/>
      <charset val="204"/>
    </font>
    <font>
      <u/>
      <sz val="11"/>
      <color theme="1"/>
      <name val="Calibri"/>
      <family val="2"/>
      <charset val="204"/>
      <scheme val="minor"/>
    </font>
    <font>
      <i/>
      <u/>
      <sz val="11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1" xfId="0" applyBorder="1"/>
    <xf numFmtId="0" fontId="0" fillId="0" borderId="5" xfId="0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Border="1"/>
    <xf numFmtId="0" fontId="0" fillId="0" borderId="3" xfId="0" applyBorder="1"/>
    <xf numFmtId="0" fontId="0" fillId="0" borderId="0" xfId="0" applyBorder="1"/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1" xfId="0" applyFont="1" applyBorder="1" applyAlignment="1">
      <alignment horizontal="left" vertical="center"/>
    </xf>
    <xf numFmtId="0" fontId="6" fillId="0" borderId="0" xfId="0" applyFont="1"/>
    <xf numFmtId="0" fontId="8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/>
    <xf numFmtId="0" fontId="1" fillId="0" borderId="1" xfId="0" applyFont="1" applyBorder="1"/>
    <xf numFmtId="17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6" xfId="0" applyFont="1" applyBorder="1"/>
    <xf numFmtId="0" fontId="0" fillId="0" borderId="0" xfId="0" applyAlignment="1">
      <alignment wrapText="1"/>
    </xf>
    <xf numFmtId="0" fontId="13" fillId="0" borderId="0" xfId="0" applyFont="1" applyAlignment="1">
      <alignment horizontal="center" vertical="center"/>
    </xf>
    <xf numFmtId="0" fontId="2" fillId="0" borderId="0" xfId="0" applyFont="1"/>
    <xf numFmtId="0" fontId="0" fillId="0" borderId="5" xfId="0" applyBorder="1" applyAlignment="1">
      <alignment wrapText="1"/>
    </xf>
    <xf numFmtId="0" fontId="14" fillId="0" borderId="8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textRotation="90"/>
    </xf>
    <xf numFmtId="0" fontId="15" fillId="0" borderId="1" xfId="0" applyFont="1" applyBorder="1"/>
    <xf numFmtId="16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/>
    <xf numFmtId="2" fontId="17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5" fillId="0" borderId="0" xfId="0" applyFont="1"/>
    <xf numFmtId="0" fontId="6" fillId="0" borderId="5" xfId="0" applyFont="1" applyBorder="1" applyAlignment="1">
      <alignment horizontal="center" textRotation="90"/>
    </xf>
    <xf numFmtId="0" fontId="6" fillId="0" borderId="1" xfId="0" applyFont="1" applyFill="1" applyBorder="1" applyAlignment="1">
      <alignment horizontal="center" textRotation="90"/>
    </xf>
    <xf numFmtId="0" fontId="0" fillId="0" borderId="0" xfId="0" applyAlignment="1"/>
    <xf numFmtId="0" fontId="6" fillId="0" borderId="1" xfId="0" applyFont="1" applyBorder="1" applyAlignment="1">
      <alignment horizontal="center" textRotation="90" wrapText="1"/>
    </xf>
    <xf numFmtId="164" fontId="2" fillId="0" borderId="0" xfId="0" applyNumberFormat="1" applyFont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textRotation="90"/>
    </xf>
    <xf numFmtId="164" fontId="17" fillId="0" borderId="1" xfId="0" applyNumberFormat="1" applyFont="1" applyBorder="1"/>
    <xf numFmtId="2" fontId="0" fillId="0" borderId="0" xfId="0" applyNumberFormat="1"/>
    <xf numFmtId="0" fontId="6" fillId="0" borderId="5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textRotation="90" wrapText="1"/>
    </xf>
    <xf numFmtId="0" fontId="16" fillId="0" borderId="1" xfId="0" applyFont="1" applyFill="1" applyBorder="1" applyAlignment="1">
      <alignment horizontal="center" textRotation="90" wrapText="1"/>
    </xf>
    <xf numFmtId="164" fontId="17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/>
    <xf numFmtId="0" fontId="1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6" xfId="0" applyFont="1" applyBorder="1" applyAlignment="1">
      <alignment horizontal="left" vertical="top" wrapText="1"/>
    </xf>
    <xf numFmtId="0" fontId="2" fillId="0" borderId="6" xfId="0" applyFont="1" applyBorder="1" applyAlignment="1"/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6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5" fillId="0" borderId="2" xfId="0" applyFont="1" applyBorder="1" applyAlignment="1"/>
    <xf numFmtId="0" fontId="15" fillId="0" borderId="4" xfId="0" applyFont="1" applyBorder="1" applyAlignment="1"/>
    <xf numFmtId="0" fontId="15" fillId="0" borderId="0" xfId="0" applyFont="1" applyAlignment="1"/>
    <xf numFmtId="0" fontId="0" fillId="0" borderId="0" xfId="0" applyAlignment="1"/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/>
    <xf numFmtId="0" fontId="14" fillId="0" borderId="4" xfId="0" applyFont="1" applyBorder="1" applyAlignment="1"/>
    <xf numFmtId="0" fontId="15" fillId="0" borderId="9" xfId="0" applyFont="1" applyBorder="1" applyAlignment="1">
      <alignment horizontal="center" vertical="center" textRotation="88"/>
    </xf>
    <xf numFmtId="0" fontId="15" fillId="0" borderId="10" xfId="0" applyFont="1" applyBorder="1" applyAlignment="1">
      <alignment horizontal="center" vertical="center" textRotation="88"/>
    </xf>
    <xf numFmtId="0" fontId="15" fillId="0" borderId="5" xfId="0" applyFont="1" applyBorder="1" applyAlignment="1">
      <alignment horizontal="center" vertical="center" textRotation="88"/>
    </xf>
    <xf numFmtId="0" fontId="14" fillId="0" borderId="4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0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7"/>
  <sheetViews>
    <sheetView tabSelected="1" topLeftCell="A82" workbookViewId="0">
      <selection activeCell="C13" sqref="C13"/>
    </sheetView>
  </sheetViews>
  <sheetFormatPr defaultRowHeight="14.4"/>
  <cols>
    <col min="1" max="1" width="5.88671875" customWidth="1"/>
    <col min="2" max="2" width="31.88671875" customWidth="1"/>
    <col min="3" max="16" width="7.33203125" customWidth="1"/>
  </cols>
  <sheetData>
    <row r="1" spans="1:16">
      <c r="A1" s="110" t="s">
        <v>195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>
      <c r="A2" s="110" t="s">
        <v>196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>
      <c r="A3" s="110" t="s">
        <v>197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16">
      <c r="A4" s="111" t="s">
        <v>198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1:16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6">
      <c r="A6" s="65"/>
      <c r="B6" s="112" t="s">
        <v>325</v>
      </c>
      <c r="C6" s="113"/>
      <c r="D6" s="113"/>
      <c r="E6" s="113"/>
      <c r="F6" s="113"/>
      <c r="G6" s="113"/>
      <c r="H6" s="65"/>
      <c r="I6" s="65"/>
      <c r="J6" s="65"/>
      <c r="K6" s="112" t="s">
        <v>199</v>
      </c>
      <c r="L6" s="113"/>
      <c r="M6" s="113"/>
      <c r="N6" s="113"/>
      <c r="O6" s="113"/>
      <c r="P6" s="113"/>
    </row>
    <row r="7" spans="1:16">
      <c r="A7" s="65"/>
      <c r="B7" s="140" t="s">
        <v>324</v>
      </c>
      <c r="C7" s="65"/>
      <c r="D7" s="65"/>
      <c r="E7" s="65"/>
      <c r="F7" s="65"/>
      <c r="G7" s="65"/>
      <c r="H7" s="65"/>
      <c r="I7" s="65"/>
      <c r="J7" s="65"/>
      <c r="K7" s="112" t="s">
        <v>200</v>
      </c>
      <c r="L7" s="113"/>
      <c r="M7" s="113"/>
      <c r="N7" s="113"/>
      <c r="O7" s="113"/>
      <c r="P7" s="113"/>
    </row>
    <row r="8" spans="1:16">
      <c r="B8" s="141" t="s">
        <v>326</v>
      </c>
    </row>
    <row r="9" spans="1:16">
      <c r="B9" s="141"/>
    </row>
    <row r="10" spans="1:16" ht="27" customHeight="1">
      <c r="B10" s="114" t="s">
        <v>323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</row>
    <row r="12" spans="1:16" ht="15" customHeight="1">
      <c r="A12" s="15"/>
      <c r="B12" s="121" t="s">
        <v>117</v>
      </c>
      <c r="C12" s="122"/>
      <c r="D12" s="122"/>
      <c r="E12" s="122"/>
      <c r="F12" s="122"/>
      <c r="G12" s="122"/>
    </row>
    <row r="13" spans="1:16" ht="55.2">
      <c r="A13" s="22" t="s">
        <v>15</v>
      </c>
      <c r="B13" s="19" t="s">
        <v>0</v>
      </c>
      <c r="C13" s="19"/>
      <c r="D13" s="19"/>
      <c r="E13" s="20" t="s">
        <v>1</v>
      </c>
      <c r="F13" s="21"/>
      <c r="G13" s="22" t="s">
        <v>52</v>
      </c>
      <c r="H13" s="115" t="s">
        <v>2</v>
      </c>
      <c r="I13" s="116"/>
      <c r="J13" s="116"/>
      <c r="K13" s="116"/>
      <c r="L13" s="117"/>
      <c r="M13" s="115" t="s">
        <v>3</v>
      </c>
      <c r="N13" s="116"/>
      <c r="O13" s="116"/>
      <c r="P13" s="117"/>
    </row>
    <row r="14" spans="1:16">
      <c r="A14" s="1"/>
      <c r="B14" s="1"/>
      <c r="C14" s="1"/>
      <c r="D14" s="7" t="s">
        <v>12</v>
      </c>
      <c r="E14" s="7" t="s">
        <v>13</v>
      </c>
      <c r="F14" s="7" t="s">
        <v>14</v>
      </c>
      <c r="G14" s="7"/>
      <c r="H14" s="7" t="s">
        <v>4</v>
      </c>
      <c r="I14" s="7" t="s">
        <v>5</v>
      </c>
      <c r="J14" s="7" t="s">
        <v>6</v>
      </c>
      <c r="K14" s="7" t="s">
        <v>29</v>
      </c>
      <c r="L14" s="7" t="s">
        <v>7</v>
      </c>
      <c r="M14" s="8" t="s">
        <v>8</v>
      </c>
      <c r="N14" s="8" t="s">
        <v>9</v>
      </c>
      <c r="O14" s="8" t="s">
        <v>10</v>
      </c>
      <c r="P14" s="8" t="s">
        <v>11</v>
      </c>
    </row>
    <row r="15" spans="1:16">
      <c r="A15" s="1"/>
      <c r="B15" s="6" t="s">
        <v>16</v>
      </c>
      <c r="C15" s="118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20"/>
    </row>
    <row r="16" spans="1:16">
      <c r="A16" s="19"/>
      <c r="B16" s="23" t="s">
        <v>17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4"/>
      <c r="P16" s="44"/>
    </row>
    <row r="17" spans="1:16" ht="41.4">
      <c r="A17" s="19">
        <v>62</v>
      </c>
      <c r="B17" s="25" t="s">
        <v>22</v>
      </c>
      <c r="C17" s="19">
        <v>200</v>
      </c>
      <c r="D17" s="19">
        <v>6.65</v>
      </c>
      <c r="E17" s="19">
        <v>9.98</v>
      </c>
      <c r="F17" s="19">
        <v>44.71</v>
      </c>
      <c r="G17" s="19">
        <v>295.45</v>
      </c>
      <c r="H17" s="19">
        <v>35.450000000000003</v>
      </c>
      <c r="I17" s="19">
        <v>0.127</v>
      </c>
      <c r="J17" s="19">
        <v>0.17199999999999999</v>
      </c>
      <c r="K17" s="19">
        <v>1.1180000000000001</v>
      </c>
      <c r="L17" s="19">
        <v>1.0629999999999999</v>
      </c>
      <c r="M17" s="19">
        <v>147.78</v>
      </c>
      <c r="N17" s="19">
        <v>33.19</v>
      </c>
      <c r="O17" s="45">
        <v>219.55</v>
      </c>
      <c r="P17" s="45">
        <v>0.88</v>
      </c>
    </row>
    <row r="18" spans="1:16" ht="41.4">
      <c r="A18" s="19">
        <v>33</v>
      </c>
      <c r="B18" s="25" t="s">
        <v>18</v>
      </c>
      <c r="C18" s="19">
        <v>200</v>
      </c>
      <c r="D18" s="19">
        <v>3.6</v>
      </c>
      <c r="E18" s="19">
        <v>2.8</v>
      </c>
      <c r="F18" s="19">
        <v>15.96</v>
      </c>
      <c r="G18" s="19">
        <v>100.6</v>
      </c>
      <c r="H18" s="19">
        <v>20</v>
      </c>
      <c r="I18" s="19">
        <v>0.04</v>
      </c>
      <c r="J18" s="19">
        <v>0.16</v>
      </c>
      <c r="K18" s="19">
        <v>0.1</v>
      </c>
      <c r="L18" s="19">
        <v>1.3</v>
      </c>
      <c r="M18" s="19">
        <v>125.78</v>
      </c>
      <c r="N18" s="19">
        <v>14</v>
      </c>
      <c r="O18" s="45">
        <v>90</v>
      </c>
      <c r="P18" s="45">
        <v>0.13</v>
      </c>
    </row>
    <row r="19" spans="1:16">
      <c r="A19" s="19"/>
      <c r="B19" s="24" t="s">
        <v>80</v>
      </c>
      <c r="C19" s="19">
        <v>25</v>
      </c>
      <c r="D19" s="19">
        <v>1.9</v>
      </c>
      <c r="E19" s="19">
        <v>0.24</v>
      </c>
      <c r="F19" s="19">
        <v>12.3</v>
      </c>
      <c r="G19" s="19">
        <v>58.75</v>
      </c>
      <c r="H19" s="19">
        <v>0.04</v>
      </c>
      <c r="I19" s="19">
        <v>0.01</v>
      </c>
      <c r="J19" s="19">
        <v>0.32</v>
      </c>
      <c r="K19" s="19">
        <v>0</v>
      </c>
      <c r="L19" s="19">
        <v>5.27</v>
      </c>
      <c r="M19" s="19">
        <v>3.92</v>
      </c>
      <c r="N19" s="19">
        <v>27.72</v>
      </c>
      <c r="O19" s="45">
        <v>0.3</v>
      </c>
      <c r="P19" s="45">
        <v>0</v>
      </c>
    </row>
    <row r="20" spans="1:16" s="9" customFormat="1">
      <c r="A20" s="23">
        <v>2</v>
      </c>
      <c r="B20" s="25" t="s">
        <v>19</v>
      </c>
      <c r="C20" s="19">
        <v>15</v>
      </c>
      <c r="D20" s="19">
        <v>3.48</v>
      </c>
      <c r="E20" s="19">
        <v>4.43</v>
      </c>
      <c r="F20" s="19">
        <v>0</v>
      </c>
      <c r="G20" s="19">
        <v>36</v>
      </c>
      <c r="H20" s="19">
        <v>0.39</v>
      </c>
      <c r="I20" s="19">
        <v>5.0000000000000001E-3</v>
      </c>
      <c r="J20" s="19">
        <v>4.4999999999999998E-2</v>
      </c>
      <c r="K20" s="19">
        <v>0.03</v>
      </c>
      <c r="L20" s="19">
        <v>0.105</v>
      </c>
      <c r="M20" s="19">
        <v>132</v>
      </c>
      <c r="N20" s="19">
        <v>5.25</v>
      </c>
      <c r="O20" s="45">
        <v>75</v>
      </c>
      <c r="P20" s="45">
        <v>0.15</v>
      </c>
    </row>
    <row r="21" spans="1:16" s="9" customFormat="1">
      <c r="A21" s="19"/>
      <c r="B21" s="26" t="s">
        <v>56</v>
      </c>
      <c r="C21" s="23"/>
      <c r="D21" s="23">
        <f t="shared" ref="D21:P21" si="0">SUM(D17:D20)</f>
        <v>15.63</v>
      </c>
      <c r="E21" s="23">
        <f t="shared" si="0"/>
        <v>17.450000000000003</v>
      </c>
      <c r="F21" s="23">
        <f t="shared" si="0"/>
        <v>72.97</v>
      </c>
      <c r="G21" s="23">
        <f t="shared" si="0"/>
        <v>490.79999999999995</v>
      </c>
      <c r="H21" s="23">
        <f t="shared" si="0"/>
        <v>55.88</v>
      </c>
      <c r="I21" s="23">
        <f t="shared" si="0"/>
        <v>0.18200000000000002</v>
      </c>
      <c r="J21" s="23">
        <f t="shared" si="0"/>
        <v>0.69699999999999995</v>
      </c>
      <c r="K21" s="23">
        <f t="shared" si="0"/>
        <v>1.2480000000000002</v>
      </c>
      <c r="L21" s="23">
        <f t="shared" si="0"/>
        <v>7.7379999999999995</v>
      </c>
      <c r="M21" s="23">
        <f t="shared" si="0"/>
        <v>409.48</v>
      </c>
      <c r="N21" s="23">
        <f t="shared" si="0"/>
        <v>80.16</v>
      </c>
      <c r="O21" s="46">
        <f t="shared" si="0"/>
        <v>384.85</v>
      </c>
      <c r="P21" s="46">
        <f t="shared" si="0"/>
        <v>1.1599999999999999</v>
      </c>
    </row>
    <row r="22" spans="1:16">
      <c r="A22" s="37"/>
      <c r="B22" s="31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8"/>
      <c r="P22" s="48"/>
    </row>
    <row r="23" spans="1:16">
      <c r="A23" s="19"/>
      <c r="B23" s="26" t="s">
        <v>21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45"/>
      <c r="P23" s="45"/>
    </row>
    <row r="24" spans="1:16" ht="41.4">
      <c r="A24" s="19">
        <v>59</v>
      </c>
      <c r="B24" s="25" t="s">
        <v>202</v>
      </c>
      <c r="C24" s="19">
        <v>80</v>
      </c>
      <c r="D24" s="19">
        <v>11.05</v>
      </c>
      <c r="E24" s="19">
        <v>12.93</v>
      </c>
      <c r="F24" s="19">
        <v>9.33</v>
      </c>
      <c r="G24" s="19">
        <v>197.85</v>
      </c>
      <c r="H24" s="19">
        <v>6.1319999999999997</v>
      </c>
      <c r="I24" s="19">
        <v>1.623</v>
      </c>
      <c r="J24" s="19">
        <v>9.2999999999999999E-2</v>
      </c>
      <c r="K24" s="19">
        <v>1.325</v>
      </c>
      <c r="L24" s="19">
        <v>1.18</v>
      </c>
      <c r="M24" s="19">
        <v>41.91</v>
      </c>
      <c r="N24" s="19">
        <v>37.29</v>
      </c>
      <c r="O24" s="45">
        <v>168</v>
      </c>
      <c r="P24" s="45">
        <v>1.1120000000000001</v>
      </c>
    </row>
    <row r="25" spans="1:16" ht="41.4">
      <c r="A25" s="19">
        <v>70</v>
      </c>
      <c r="B25" s="25" t="s">
        <v>203</v>
      </c>
      <c r="C25" s="19">
        <v>150</v>
      </c>
      <c r="D25" s="19">
        <v>3.08</v>
      </c>
      <c r="E25" s="19">
        <v>2.33</v>
      </c>
      <c r="F25" s="19">
        <v>19.13</v>
      </c>
      <c r="G25" s="19">
        <v>109.73</v>
      </c>
      <c r="H25" s="19">
        <v>33.15</v>
      </c>
      <c r="I25" s="19">
        <v>1.1599999999999999</v>
      </c>
      <c r="J25" s="19">
        <v>0.111</v>
      </c>
      <c r="K25" s="19">
        <v>1.3560000000000001</v>
      </c>
      <c r="L25" s="19">
        <v>3.75</v>
      </c>
      <c r="M25" s="19">
        <v>38.25</v>
      </c>
      <c r="N25" s="19">
        <v>26.7</v>
      </c>
      <c r="O25" s="45">
        <v>76.95</v>
      </c>
      <c r="P25" s="45">
        <v>0.86</v>
      </c>
    </row>
    <row r="26" spans="1:16">
      <c r="A26" s="19"/>
      <c r="B26" s="24" t="s">
        <v>80</v>
      </c>
      <c r="C26" s="19">
        <v>25</v>
      </c>
      <c r="D26" s="19">
        <v>1.9</v>
      </c>
      <c r="E26" s="19">
        <v>0.24</v>
      </c>
      <c r="F26" s="19">
        <v>12.3</v>
      </c>
      <c r="G26" s="19">
        <v>58.75</v>
      </c>
      <c r="H26" s="19">
        <v>0.04</v>
      </c>
      <c r="I26" s="19">
        <v>0.01</v>
      </c>
      <c r="J26" s="19">
        <v>0.32</v>
      </c>
      <c r="K26" s="19">
        <v>0</v>
      </c>
      <c r="L26" s="19">
        <v>5.27</v>
      </c>
      <c r="M26" s="19">
        <v>3.92</v>
      </c>
      <c r="N26" s="19">
        <v>27.72</v>
      </c>
      <c r="O26" s="45">
        <v>0.3</v>
      </c>
      <c r="P26" s="45">
        <v>0</v>
      </c>
    </row>
    <row r="27" spans="1:16" s="9" customFormat="1">
      <c r="A27" s="23">
        <v>54</v>
      </c>
      <c r="B27" s="25" t="s">
        <v>321</v>
      </c>
      <c r="C27" s="19">
        <v>200</v>
      </c>
      <c r="D27" s="19">
        <v>0.13</v>
      </c>
      <c r="E27" s="19">
        <v>7.0000000000000007E-2</v>
      </c>
      <c r="F27" s="19">
        <v>13.65</v>
      </c>
      <c r="G27" s="19">
        <v>56</v>
      </c>
      <c r="H27" s="19">
        <v>0</v>
      </c>
      <c r="I27" s="19">
        <v>0</v>
      </c>
      <c r="J27" s="19">
        <v>0.01</v>
      </c>
      <c r="K27" s="19">
        <v>0.06</v>
      </c>
      <c r="L27" s="19">
        <v>0.43</v>
      </c>
      <c r="M27" s="19">
        <v>12.6</v>
      </c>
      <c r="N27" s="19">
        <v>2.2999999999999998</v>
      </c>
      <c r="O27" s="45">
        <v>3.9</v>
      </c>
      <c r="P27" s="45">
        <v>0.49</v>
      </c>
    </row>
    <row r="28" spans="1:16">
      <c r="A28" s="19"/>
      <c r="B28" s="26" t="s">
        <v>28</v>
      </c>
      <c r="C28" s="23"/>
      <c r="D28" s="23">
        <f t="shared" ref="D28:P28" si="1">SUM(D24:D27)</f>
        <v>16.16</v>
      </c>
      <c r="E28" s="23">
        <f t="shared" si="1"/>
        <v>15.57</v>
      </c>
      <c r="F28" s="23">
        <f t="shared" si="1"/>
        <v>54.410000000000004</v>
      </c>
      <c r="G28" s="23">
        <f t="shared" si="1"/>
        <v>422.33</v>
      </c>
      <c r="H28" s="23">
        <f t="shared" si="1"/>
        <v>39.321999999999996</v>
      </c>
      <c r="I28" s="23">
        <f t="shared" si="1"/>
        <v>2.7929999999999997</v>
      </c>
      <c r="J28" s="23">
        <f t="shared" si="1"/>
        <v>0.53400000000000003</v>
      </c>
      <c r="K28" s="23">
        <f t="shared" si="1"/>
        <v>2.7410000000000001</v>
      </c>
      <c r="L28" s="23">
        <f t="shared" si="1"/>
        <v>10.629999999999999</v>
      </c>
      <c r="M28" s="23">
        <f t="shared" si="1"/>
        <v>96.679999999999993</v>
      </c>
      <c r="N28" s="23">
        <f t="shared" si="1"/>
        <v>94.009999999999991</v>
      </c>
      <c r="O28" s="46">
        <f t="shared" si="1"/>
        <v>249.15</v>
      </c>
      <c r="P28" s="46">
        <f t="shared" si="1"/>
        <v>2.4619999999999997</v>
      </c>
    </row>
    <row r="29" spans="1:16">
      <c r="A29" s="66"/>
      <c r="B29" s="3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8"/>
      <c r="P29" s="68"/>
    </row>
    <row r="30" spans="1:16">
      <c r="A30" s="70"/>
      <c r="B30" s="42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</row>
    <row r="31" spans="1:16">
      <c r="A31" s="70"/>
      <c r="B31" s="42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</row>
    <row r="32" spans="1:16">
      <c r="A32" s="19"/>
      <c r="B32" s="26" t="s">
        <v>24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41.4">
      <c r="A33" s="19">
        <v>27</v>
      </c>
      <c r="B33" s="25" t="s">
        <v>25</v>
      </c>
      <c r="C33" s="19">
        <v>200</v>
      </c>
      <c r="D33" s="19">
        <v>5.4550000000000001</v>
      </c>
      <c r="E33" s="19">
        <v>9.86</v>
      </c>
      <c r="F33" s="19">
        <v>48.118000000000002</v>
      </c>
      <c r="G33" s="19">
        <v>303.64</v>
      </c>
      <c r="H33" s="19">
        <v>49.817999999999998</v>
      </c>
      <c r="I33" s="19">
        <v>0.20899999999999999</v>
      </c>
      <c r="J33" s="19">
        <v>0.13600000000000001</v>
      </c>
      <c r="K33" s="19">
        <v>0.67200000000000004</v>
      </c>
      <c r="L33" s="19">
        <v>0.872</v>
      </c>
      <c r="M33" s="19">
        <v>119.06</v>
      </c>
      <c r="N33" s="19">
        <v>33.145000000000003</v>
      </c>
      <c r="O33" s="45">
        <v>143.13</v>
      </c>
      <c r="P33" s="45">
        <v>0.57199999999999995</v>
      </c>
    </row>
    <row r="34" spans="1:16">
      <c r="A34" s="19"/>
      <c r="B34" s="24" t="s">
        <v>80</v>
      </c>
      <c r="C34" s="19">
        <v>25</v>
      </c>
      <c r="D34" s="19">
        <v>1.9</v>
      </c>
      <c r="E34" s="19">
        <v>0.24</v>
      </c>
      <c r="F34" s="19">
        <v>12.3</v>
      </c>
      <c r="G34" s="19">
        <v>58.75</v>
      </c>
      <c r="H34" s="19">
        <v>0.04</v>
      </c>
      <c r="I34" s="19">
        <v>0.01</v>
      </c>
      <c r="J34" s="19">
        <v>0.32</v>
      </c>
      <c r="K34" s="19">
        <v>0</v>
      </c>
      <c r="L34" s="19">
        <v>5.27</v>
      </c>
      <c r="M34" s="19">
        <v>3.92</v>
      </c>
      <c r="N34" s="19">
        <v>27.72</v>
      </c>
      <c r="O34" s="45">
        <v>0.3</v>
      </c>
      <c r="P34" s="45">
        <v>0</v>
      </c>
    </row>
    <row r="35" spans="1:16">
      <c r="A35" s="19">
        <v>34</v>
      </c>
      <c r="B35" s="25" t="s">
        <v>26</v>
      </c>
      <c r="C35" s="19">
        <v>200</v>
      </c>
      <c r="D35" s="19">
        <v>2.0259999999999998</v>
      </c>
      <c r="E35" s="19">
        <v>1.8</v>
      </c>
      <c r="F35" s="19">
        <v>14.455</v>
      </c>
      <c r="G35" s="19">
        <v>81</v>
      </c>
      <c r="H35" s="19">
        <v>13.33</v>
      </c>
      <c r="I35" s="19">
        <v>5.2999999999999999E-2</v>
      </c>
      <c r="J35" s="19">
        <v>0.21299999999999999</v>
      </c>
      <c r="K35" s="19">
        <v>0.16</v>
      </c>
      <c r="L35" s="19">
        <v>1.7729999999999999</v>
      </c>
      <c r="M35" s="19">
        <v>168.8</v>
      </c>
      <c r="N35" s="19">
        <v>20.5</v>
      </c>
      <c r="O35" s="45">
        <v>123.73</v>
      </c>
      <c r="P35" s="45">
        <v>0.54700000000000004</v>
      </c>
    </row>
    <row r="36" spans="1:16" s="9" customFormat="1">
      <c r="A36" s="19">
        <v>1</v>
      </c>
      <c r="B36" s="25" t="s">
        <v>27</v>
      </c>
      <c r="C36" s="19">
        <v>10</v>
      </c>
      <c r="D36" s="19">
        <v>0.08</v>
      </c>
      <c r="E36" s="19">
        <v>7.25</v>
      </c>
      <c r="F36" s="19">
        <v>0.13</v>
      </c>
      <c r="G36" s="19">
        <v>66</v>
      </c>
      <c r="H36" s="19">
        <v>40</v>
      </c>
      <c r="I36" s="19">
        <v>0</v>
      </c>
      <c r="J36" s="19">
        <v>0.01</v>
      </c>
      <c r="K36" s="19">
        <v>0.01</v>
      </c>
      <c r="L36" s="19">
        <v>0</v>
      </c>
      <c r="M36" s="19">
        <v>2.4</v>
      </c>
      <c r="N36" s="19">
        <v>0</v>
      </c>
      <c r="O36" s="45">
        <v>3</v>
      </c>
      <c r="P36" s="45">
        <v>0.02</v>
      </c>
    </row>
    <row r="37" spans="1:16">
      <c r="A37" s="19"/>
      <c r="B37" s="26" t="s">
        <v>30</v>
      </c>
      <c r="C37" s="23"/>
      <c r="D37" s="23">
        <f t="shared" ref="D37:P37" si="2">SUM(D32:D36)</f>
        <v>9.4610000000000003</v>
      </c>
      <c r="E37" s="23">
        <f t="shared" si="2"/>
        <v>19.149999999999999</v>
      </c>
      <c r="F37" s="23">
        <f t="shared" si="2"/>
        <v>75.003</v>
      </c>
      <c r="G37" s="23">
        <f t="shared" si="2"/>
        <v>509.39</v>
      </c>
      <c r="H37" s="23">
        <f t="shared" si="2"/>
        <v>103.18799999999999</v>
      </c>
      <c r="I37" s="23">
        <f t="shared" si="2"/>
        <v>0.27200000000000002</v>
      </c>
      <c r="J37" s="23">
        <f t="shared" si="2"/>
        <v>0.67900000000000005</v>
      </c>
      <c r="K37" s="23">
        <f t="shared" si="2"/>
        <v>0.84200000000000008</v>
      </c>
      <c r="L37" s="23">
        <f t="shared" si="2"/>
        <v>7.9149999999999991</v>
      </c>
      <c r="M37" s="23">
        <f t="shared" si="2"/>
        <v>294.18</v>
      </c>
      <c r="N37" s="23">
        <f t="shared" si="2"/>
        <v>81.365000000000009</v>
      </c>
      <c r="O37" s="46">
        <f t="shared" si="2"/>
        <v>270.16000000000003</v>
      </c>
      <c r="P37" s="46">
        <f t="shared" si="2"/>
        <v>1.139</v>
      </c>
    </row>
    <row r="38" spans="1:16" s="14" customFormat="1">
      <c r="A38" s="38"/>
      <c r="B38" s="31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8"/>
      <c r="P38" s="48"/>
    </row>
    <row r="39" spans="1:16">
      <c r="A39" s="19"/>
      <c r="B39" s="26" t="s">
        <v>35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45"/>
      <c r="P39" s="45"/>
    </row>
    <row r="40" spans="1:16" ht="41.4">
      <c r="A40" s="19">
        <v>23</v>
      </c>
      <c r="B40" s="25" t="s">
        <v>31</v>
      </c>
      <c r="C40" s="19">
        <v>200</v>
      </c>
      <c r="D40" s="19">
        <v>6.827</v>
      </c>
      <c r="E40" s="19">
        <v>10.654</v>
      </c>
      <c r="F40" s="19">
        <v>42.75</v>
      </c>
      <c r="G40" s="19">
        <v>295.45</v>
      </c>
      <c r="H40" s="19">
        <v>42</v>
      </c>
      <c r="I40" s="19">
        <v>0.17299999999999999</v>
      </c>
      <c r="J40" s="19">
        <v>0.155</v>
      </c>
      <c r="K40" s="19">
        <v>0.65400000000000003</v>
      </c>
      <c r="L40" s="19">
        <v>1.0640000000000001</v>
      </c>
      <c r="M40" s="19">
        <v>125.82</v>
      </c>
      <c r="N40" s="19">
        <v>43.271999999999998</v>
      </c>
      <c r="O40" s="45">
        <v>167.61</v>
      </c>
      <c r="P40" s="45">
        <v>1.145</v>
      </c>
    </row>
    <row r="41" spans="1:16" ht="27.6">
      <c r="A41" s="19">
        <v>33</v>
      </c>
      <c r="B41" s="25" t="s">
        <v>322</v>
      </c>
      <c r="C41" s="19">
        <v>200</v>
      </c>
      <c r="D41" s="19">
        <v>4.0780000000000003</v>
      </c>
      <c r="E41" s="19">
        <v>3.544</v>
      </c>
      <c r="F41" s="19">
        <v>17.558</v>
      </c>
      <c r="G41" s="19">
        <v>118.6</v>
      </c>
      <c r="H41" s="19">
        <v>24.4</v>
      </c>
      <c r="I41" s="19">
        <v>5.6000000000000001E-2</v>
      </c>
      <c r="J41" s="19">
        <v>0.188</v>
      </c>
      <c r="K41" s="19">
        <v>0.16600000000000001</v>
      </c>
      <c r="L41" s="19">
        <v>1.5880000000000001</v>
      </c>
      <c r="M41" s="19">
        <v>152.22</v>
      </c>
      <c r="N41" s="19">
        <v>21.34</v>
      </c>
      <c r="O41" s="45">
        <v>124.56</v>
      </c>
      <c r="P41" s="45">
        <v>0.47799999999999998</v>
      </c>
    </row>
    <row r="42" spans="1:16">
      <c r="A42" s="19"/>
      <c r="B42" s="24" t="s">
        <v>80</v>
      </c>
      <c r="C42" s="19">
        <v>25</v>
      </c>
      <c r="D42" s="19">
        <v>1.9</v>
      </c>
      <c r="E42" s="19">
        <v>0.24</v>
      </c>
      <c r="F42" s="19">
        <v>12.3</v>
      </c>
      <c r="G42" s="19">
        <v>58.75</v>
      </c>
      <c r="H42" s="19">
        <v>0.04</v>
      </c>
      <c r="I42" s="19">
        <v>0.01</v>
      </c>
      <c r="J42" s="19">
        <v>0.32</v>
      </c>
      <c r="K42" s="19">
        <v>0</v>
      </c>
      <c r="L42" s="19">
        <v>5.27</v>
      </c>
      <c r="M42" s="19">
        <v>3.92</v>
      </c>
      <c r="N42" s="19">
        <v>27.72</v>
      </c>
      <c r="O42" s="45">
        <v>0.3</v>
      </c>
      <c r="P42" s="45">
        <v>0</v>
      </c>
    </row>
    <row r="43" spans="1:16" s="9" customFormat="1">
      <c r="A43" s="23">
        <v>5</v>
      </c>
      <c r="B43" s="25" t="s">
        <v>33</v>
      </c>
      <c r="C43" s="19">
        <v>40</v>
      </c>
      <c r="D43" s="19">
        <v>5.08</v>
      </c>
      <c r="E43" s="19">
        <v>4.5999999999999996</v>
      </c>
      <c r="F43" s="19">
        <v>0.28000000000000003</v>
      </c>
      <c r="G43" s="19">
        <v>63</v>
      </c>
      <c r="H43" s="19">
        <v>100</v>
      </c>
      <c r="I43" s="19">
        <v>0.03</v>
      </c>
      <c r="J43" s="19">
        <v>0.18</v>
      </c>
      <c r="K43" s="19">
        <v>0.08</v>
      </c>
      <c r="L43" s="19">
        <v>0</v>
      </c>
      <c r="M43" s="19">
        <v>22</v>
      </c>
      <c r="N43" s="19">
        <v>4.8</v>
      </c>
      <c r="O43" s="45">
        <v>76.8</v>
      </c>
      <c r="P43" s="45">
        <v>1</v>
      </c>
    </row>
    <row r="44" spans="1:16">
      <c r="A44" s="19"/>
      <c r="B44" s="26" t="s">
        <v>34</v>
      </c>
      <c r="C44" s="23"/>
      <c r="D44" s="23">
        <f t="shared" ref="D44:P44" si="3">SUM(D40:D43)</f>
        <v>17.885000000000002</v>
      </c>
      <c r="E44" s="23">
        <f t="shared" si="3"/>
        <v>19.038</v>
      </c>
      <c r="F44" s="23">
        <f t="shared" si="3"/>
        <v>72.888000000000005</v>
      </c>
      <c r="G44" s="23">
        <f t="shared" si="3"/>
        <v>535.79999999999995</v>
      </c>
      <c r="H44" s="23">
        <f t="shared" si="3"/>
        <v>166.44</v>
      </c>
      <c r="I44" s="23">
        <f t="shared" si="3"/>
        <v>0.26900000000000002</v>
      </c>
      <c r="J44" s="23">
        <f t="shared" si="3"/>
        <v>0.84299999999999997</v>
      </c>
      <c r="K44" s="23">
        <f t="shared" si="3"/>
        <v>0.9</v>
      </c>
      <c r="L44" s="23">
        <f t="shared" si="3"/>
        <v>7.9219999999999997</v>
      </c>
      <c r="M44" s="23">
        <f t="shared" si="3"/>
        <v>303.95999999999998</v>
      </c>
      <c r="N44" s="23">
        <f t="shared" si="3"/>
        <v>97.131999999999991</v>
      </c>
      <c r="O44" s="46">
        <f t="shared" si="3"/>
        <v>369.27000000000004</v>
      </c>
      <c r="P44" s="46">
        <f t="shared" si="3"/>
        <v>2.6230000000000002</v>
      </c>
    </row>
    <row r="45" spans="1:16" s="14" customFormat="1">
      <c r="A45" s="38"/>
      <c r="B45" s="31" t="s">
        <v>36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0"/>
      <c r="P45" s="50"/>
    </row>
    <row r="46" spans="1:16" ht="55.2">
      <c r="A46" s="19">
        <v>60</v>
      </c>
      <c r="B46" s="25" t="s">
        <v>37</v>
      </c>
      <c r="C46" s="19">
        <v>80</v>
      </c>
      <c r="D46" s="19">
        <v>8.27</v>
      </c>
      <c r="E46" s="19">
        <v>10.02</v>
      </c>
      <c r="F46" s="19">
        <v>8.7899999999999991</v>
      </c>
      <c r="G46" s="19">
        <v>131</v>
      </c>
      <c r="H46" s="19">
        <v>12.5</v>
      </c>
      <c r="I46" s="19">
        <v>0.04</v>
      </c>
      <c r="J46" s="19">
        <v>0.09</v>
      </c>
      <c r="K46" s="19">
        <v>1.96</v>
      </c>
      <c r="L46" s="19">
        <v>0.18</v>
      </c>
      <c r="M46" s="19">
        <v>28.56</v>
      </c>
      <c r="N46" s="19">
        <v>29.47</v>
      </c>
      <c r="O46" s="45">
        <v>99.71</v>
      </c>
      <c r="P46" s="45">
        <v>1.45</v>
      </c>
    </row>
    <row r="47" spans="1:16" ht="41.4">
      <c r="A47" s="19">
        <v>42</v>
      </c>
      <c r="B47" s="25" t="s">
        <v>38</v>
      </c>
      <c r="C47" s="19">
        <v>150</v>
      </c>
      <c r="D47" s="19">
        <v>2.4569999999999999</v>
      </c>
      <c r="E47" s="19">
        <v>5.78</v>
      </c>
      <c r="F47" s="19">
        <v>30.457000000000001</v>
      </c>
      <c r="G47" s="19">
        <v>195.71</v>
      </c>
      <c r="H47" s="19">
        <v>28.57</v>
      </c>
      <c r="I47" s="19">
        <v>5.7000000000000002E-2</v>
      </c>
      <c r="J47" s="19">
        <v>0.28599999999999998</v>
      </c>
      <c r="K47" s="19">
        <v>0.499</v>
      </c>
      <c r="L47" s="19">
        <v>0</v>
      </c>
      <c r="M47" s="19">
        <v>12.143000000000001</v>
      </c>
      <c r="N47" s="19">
        <v>8.14</v>
      </c>
      <c r="O47" s="45">
        <v>37.57</v>
      </c>
      <c r="P47" s="45">
        <v>0.81399999999999995</v>
      </c>
    </row>
    <row r="48" spans="1:16" ht="41.4">
      <c r="A48" s="19">
        <v>73</v>
      </c>
      <c r="B48" s="25" t="s">
        <v>49</v>
      </c>
      <c r="C48" s="19">
        <v>200</v>
      </c>
      <c r="D48" s="19">
        <v>0.79800000000000004</v>
      </c>
      <c r="E48" s="19">
        <v>0.3</v>
      </c>
      <c r="F48" s="19">
        <v>20.11</v>
      </c>
      <c r="G48" s="19">
        <v>107.4</v>
      </c>
      <c r="H48" s="19">
        <v>0</v>
      </c>
      <c r="I48" s="19">
        <v>1.7000000000000001E-2</v>
      </c>
      <c r="J48" s="19">
        <v>3.3000000000000002E-2</v>
      </c>
      <c r="K48" s="19">
        <v>0.47</v>
      </c>
      <c r="L48" s="19">
        <v>10.6</v>
      </c>
      <c r="M48" s="19">
        <v>25.7</v>
      </c>
      <c r="N48" s="19">
        <v>17.25</v>
      </c>
      <c r="O48" s="45">
        <v>22.4</v>
      </c>
      <c r="P48" s="45">
        <v>0.61</v>
      </c>
    </row>
    <row r="49" spans="1:16" s="9" customFormat="1">
      <c r="A49" s="23"/>
      <c r="B49" s="24" t="s">
        <v>80</v>
      </c>
      <c r="C49" s="19">
        <v>25</v>
      </c>
      <c r="D49" s="19">
        <v>1.9</v>
      </c>
      <c r="E49" s="19">
        <v>0.24</v>
      </c>
      <c r="F49" s="19">
        <v>12.3</v>
      </c>
      <c r="G49" s="19">
        <v>58.75</v>
      </c>
      <c r="H49" s="19">
        <v>0.04</v>
      </c>
      <c r="I49" s="19">
        <v>0.01</v>
      </c>
      <c r="J49" s="19">
        <v>0.32</v>
      </c>
      <c r="K49" s="19">
        <v>0</v>
      </c>
      <c r="L49" s="19">
        <v>5.27</v>
      </c>
      <c r="M49" s="19">
        <v>3.92</v>
      </c>
      <c r="N49" s="19">
        <v>27.72</v>
      </c>
      <c r="O49" s="45">
        <v>0.3</v>
      </c>
      <c r="P49" s="45">
        <v>0</v>
      </c>
    </row>
    <row r="50" spans="1:16">
      <c r="A50" s="19"/>
      <c r="B50" s="26" t="s">
        <v>39</v>
      </c>
      <c r="C50" s="23"/>
      <c r="D50" s="23">
        <f t="shared" ref="D50:P50" si="4">SUM(D46:D49)</f>
        <v>13.425000000000001</v>
      </c>
      <c r="E50" s="23">
        <f t="shared" si="4"/>
        <v>16.34</v>
      </c>
      <c r="F50" s="23">
        <f t="shared" si="4"/>
        <v>71.656999999999996</v>
      </c>
      <c r="G50" s="23">
        <f t="shared" si="4"/>
        <v>492.86</v>
      </c>
      <c r="H50" s="23">
        <f t="shared" si="4"/>
        <v>41.11</v>
      </c>
      <c r="I50" s="23">
        <f t="shared" si="4"/>
        <v>0.124</v>
      </c>
      <c r="J50" s="23">
        <f t="shared" si="4"/>
        <v>0.72900000000000009</v>
      </c>
      <c r="K50" s="23">
        <f t="shared" si="4"/>
        <v>2.9290000000000003</v>
      </c>
      <c r="L50" s="23">
        <f t="shared" si="4"/>
        <v>16.049999999999997</v>
      </c>
      <c r="M50" s="23">
        <f t="shared" si="4"/>
        <v>70.323000000000008</v>
      </c>
      <c r="N50" s="23">
        <f t="shared" si="4"/>
        <v>82.58</v>
      </c>
      <c r="O50" s="46">
        <f t="shared" si="4"/>
        <v>159.98000000000002</v>
      </c>
      <c r="P50" s="46">
        <f t="shared" si="4"/>
        <v>2.8739999999999997</v>
      </c>
    </row>
    <row r="51" spans="1:16" s="14" customFormat="1">
      <c r="A51" s="38"/>
      <c r="B51" s="31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8"/>
      <c r="P51" s="48"/>
    </row>
    <row r="52" spans="1:16">
      <c r="A52" s="19"/>
      <c r="B52" s="26" t="s">
        <v>40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45"/>
      <c r="P52" s="45"/>
    </row>
    <row r="53" spans="1:16" ht="41.4">
      <c r="A53" s="19">
        <v>71</v>
      </c>
      <c r="B53" s="25" t="s">
        <v>205</v>
      </c>
      <c r="C53" s="19">
        <v>200</v>
      </c>
      <c r="D53" s="19">
        <v>5.28</v>
      </c>
      <c r="E53" s="19">
        <v>10.164</v>
      </c>
      <c r="F53" s="19">
        <v>39.51</v>
      </c>
      <c r="G53" s="19">
        <v>272.73</v>
      </c>
      <c r="H53" s="19">
        <v>49.82</v>
      </c>
      <c r="I53" s="19">
        <v>0.09</v>
      </c>
      <c r="J53" s="19">
        <v>0.127</v>
      </c>
      <c r="K53" s="19">
        <v>0.52700000000000002</v>
      </c>
      <c r="L53" s="19">
        <v>0.873</v>
      </c>
      <c r="M53" s="19">
        <v>121.53</v>
      </c>
      <c r="N53" s="19">
        <v>33.835999999999999</v>
      </c>
      <c r="O53" s="45">
        <v>142.47300000000001</v>
      </c>
      <c r="P53" s="45">
        <v>0.76400000000000001</v>
      </c>
    </row>
    <row r="54" spans="1:16" ht="27.6">
      <c r="A54" s="19">
        <v>29</v>
      </c>
      <c r="B54" s="25" t="s">
        <v>204</v>
      </c>
      <c r="C54" s="19">
        <v>200</v>
      </c>
      <c r="D54" s="19">
        <v>4.0780000000000003</v>
      </c>
      <c r="E54" s="19">
        <v>3.544</v>
      </c>
      <c r="F54" s="19">
        <v>17.558</v>
      </c>
      <c r="G54" s="19">
        <v>118.6</v>
      </c>
      <c r="H54" s="19">
        <v>24.4</v>
      </c>
      <c r="I54" s="19">
        <v>5.6000000000000001E-2</v>
      </c>
      <c r="J54" s="19">
        <v>0.188</v>
      </c>
      <c r="K54" s="19">
        <v>0.16600000000000001</v>
      </c>
      <c r="L54" s="19">
        <v>1.5880000000000001</v>
      </c>
      <c r="M54" s="19">
        <v>152.22</v>
      </c>
      <c r="N54" s="19">
        <v>21.34</v>
      </c>
      <c r="O54" s="45">
        <v>124.56</v>
      </c>
      <c r="P54" s="45">
        <v>0.47799999999999998</v>
      </c>
    </row>
    <row r="55" spans="1:16" s="9" customFormat="1">
      <c r="A55" s="23"/>
      <c r="B55" s="24" t="s">
        <v>80</v>
      </c>
      <c r="C55" s="19">
        <v>25</v>
      </c>
      <c r="D55" s="19">
        <v>1.9</v>
      </c>
      <c r="E55" s="19">
        <v>0.24</v>
      </c>
      <c r="F55" s="19">
        <v>12.3</v>
      </c>
      <c r="G55" s="19">
        <v>58.75</v>
      </c>
      <c r="H55" s="19">
        <v>0.04</v>
      </c>
      <c r="I55" s="19">
        <v>0.01</v>
      </c>
      <c r="J55" s="19">
        <v>0.32</v>
      </c>
      <c r="K55" s="19">
        <v>0</v>
      </c>
      <c r="L55" s="19">
        <v>5.27</v>
      </c>
      <c r="M55" s="19">
        <v>3.92</v>
      </c>
      <c r="N55" s="19">
        <v>27.72</v>
      </c>
      <c r="O55" s="45">
        <v>0.3</v>
      </c>
      <c r="P55" s="45">
        <v>0</v>
      </c>
    </row>
    <row r="56" spans="1:16" s="9" customFormat="1">
      <c r="A56" s="23"/>
      <c r="B56" s="26" t="s">
        <v>44</v>
      </c>
      <c r="C56" s="23"/>
      <c r="D56" s="23">
        <f t="shared" ref="D56:P56" si="5">SUM(D53:D55)</f>
        <v>11.258000000000001</v>
      </c>
      <c r="E56" s="23">
        <f t="shared" si="5"/>
        <v>13.948</v>
      </c>
      <c r="F56" s="23">
        <f t="shared" si="5"/>
        <v>69.367999999999995</v>
      </c>
      <c r="G56" s="23">
        <f t="shared" si="5"/>
        <v>450.08000000000004</v>
      </c>
      <c r="H56" s="23">
        <f t="shared" si="5"/>
        <v>74.260000000000005</v>
      </c>
      <c r="I56" s="23">
        <f t="shared" si="5"/>
        <v>0.156</v>
      </c>
      <c r="J56" s="23">
        <f t="shared" si="5"/>
        <v>0.63500000000000001</v>
      </c>
      <c r="K56" s="23">
        <f t="shared" si="5"/>
        <v>0.69300000000000006</v>
      </c>
      <c r="L56" s="23">
        <f t="shared" si="5"/>
        <v>7.7309999999999999</v>
      </c>
      <c r="M56" s="23">
        <f t="shared" si="5"/>
        <v>277.67</v>
      </c>
      <c r="N56" s="23">
        <f t="shared" si="5"/>
        <v>82.896000000000001</v>
      </c>
      <c r="O56" s="46">
        <f t="shared" si="5"/>
        <v>267.33300000000003</v>
      </c>
      <c r="P56" s="46">
        <f t="shared" si="5"/>
        <v>1.242</v>
      </c>
    </row>
    <row r="57" spans="1:16" s="12" customFormat="1">
      <c r="A57" s="67"/>
      <c r="B57" s="35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8"/>
      <c r="P57" s="68"/>
    </row>
    <row r="58" spans="1:16" s="12" customFormat="1">
      <c r="A58" s="68"/>
      <c r="B58" s="42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</row>
    <row r="59" spans="1:16" s="71" customFormat="1">
      <c r="A59" s="48"/>
      <c r="B59" s="69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</row>
    <row r="60" spans="1:16" s="14" customFormat="1">
      <c r="A60" s="19"/>
      <c r="B60" s="23" t="s">
        <v>42</v>
      </c>
      <c r="C60" s="115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7"/>
    </row>
    <row r="61" spans="1:16">
      <c r="A61" s="19"/>
      <c r="B61" s="23" t="s">
        <v>41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45"/>
      <c r="P61" s="45"/>
    </row>
    <row r="62" spans="1:16" ht="41.4">
      <c r="A62" s="19">
        <v>23</v>
      </c>
      <c r="B62" s="25" t="s">
        <v>43</v>
      </c>
      <c r="C62" s="19">
        <v>200</v>
      </c>
      <c r="D62" s="19">
        <v>8.218</v>
      </c>
      <c r="E62" s="19">
        <v>12.22</v>
      </c>
      <c r="F62" s="19">
        <v>45.58</v>
      </c>
      <c r="G62" s="19">
        <v>325.45</v>
      </c>
      <c r="H62" s="19">
        <v>49.82</v>
      </c>
      <c r="I62" s="19">
        <v>0.19</v>
      </c>
      <c r="J62" s="19">
        <v>0.16300000000000001</v>
      </c>
      <c r="K62" s="19">
        <v>0.54500000000000004</v>
      </c>
      <c r="L62" s="19">
        <v>0.873</v>
      </c>
      <c r="M62" s="19">
        <v>144.5</v>
      </c>
      <c r="N62" s="19">
        <v>65.5</v>
      </c>
      <c r="O62" s="45">
        <v>240.78</v>
      </c>
      <c r="P62" s="45">
        <v>1.927</v>
      </c>
    </row>
    <row r="63" spans="1:16" ht="41.4">
      <c r="A63" s="19">
        <v>33</v>
      </c>
      <c r="B63" s="25" t="s">
        <v>210</v>
      </c>
      <c r="C63" s="19">
        <v>200</v>
      </c>
      <c r="D63" s="19">
        <v>3.6</v>
      </c>
      <c r="E63" s="19">
        <v>2.8</v>
      </c>
      <c r="F63" s="19">
        <v>15.96</v>
      </c>
      <c r="G63" s="19">
        <v>100.6</v>
      </c>
      <c r="H63" s="19">
        <v>20</v>
      </c>
      <c r="I63" s="19">
        <v>0.04</v>
      </c>
      <c r="J63" s="19">
        <v>0.16</v>
      </c>
      <c r="K63" s="19">
        <v>0.1</v>
      </c>
      <c r="L63" s="19">
        <v>1.3</v>
      </c>
      <c r="M63" s="19">
        <v>125.78</v>
      </c>
      <c r="N63" s="19">
        <v>14</v>
      </c>
      <c r="O63" s="45">
        <v>90</v>
      </c>
      <c r="P63" s="45">
        <v>0.13</v>
      </c>
    </row>
    <row r="64" spans="1:16" s="9" customFormat="1">
      <c r="A64" s="23"/>
      <c r="B64" s="24" t="s">
        <v>80</v>
      </c>
      <c r="C64" s="19">
        <v>25</v>
      </c>
      <c r="D64" s="19">
        <v>1.9</v>
      </c>
      <c r="E64" s="19">
        <v>0.24</v>
      </c>
      <c r="F64" s="19">
        <v>12.3</v>
      </c>
      <c r="G64" s="19">
        <v>58.75</v>
      </c>
      <c r="H64" s="19">
        <v>0.04</v>
      </c>
      <c r="I64" s="19">
        <v>0.01</v>
      </c>
      <c r="J64" s="19">
        <v>0.32</v>
      </c>
      <c r="K64" s="19">
        <v>0</v>
      </c>
      <c r="L64" s="19">
        <v>5.27</v>
      </c>
      <c r="M64" s="19">
        <v>3.92</v>
      </c>
      <c r="N64" s="19">
        <v>27.72</v>
      </c>
      <c r="O64" s="45">
        <v>0.3</v>
      </c>
      <c r="P64" s="45">
        <v>0</v>
      </c>
    </row>
    <row r="65" spans="1:16" s="9" customFormat="1" ht="15.75" customHeight="1">
      <c r="A65" s="23">
        <v>2</v>
      </c>
      <c r="B65" s="25" t="s">
        <v>19</v>
      </c>
      <c r="C65" s="19">
        <v>10</v>
      </c>
      <c r="D65" s="19">
        <v>2.3199999999999998</v>
      </c>
      <c r="E65" s="19">
        <v>2.95</v>
      </c>
      <c r="F65" s="19">
        <v>0</v>
      </c>
      <c r="G65" s="19">
        <v>36</v>
      </c>
      <c r="H65" s="19">
        <v>26</v>
      </c>
      <c r="I65" s="19">
        <v>3.0000000000000001E-3</v>
      </c>
      <c r="J65" s="19">
        <v>0.03</v>
      </c>
      <c r="K65" s="19">
        <v>0.02</v>
      </c>
      <c r="L65" s="19">
        <v>7.0000000000000007E-2</v>
      </c>
      <c r="M65" s="19">
        <v>88</v>
      </c>
      <c r="N65" s="19">
        <v>3.5</v>
      </c>
      <c r="O65" s="45">
        <v>50</v>
      </c>
      <c r="P65" s="45">
        <v>0.15</v>
      </c>
    </row>
    <row r="66" spans="1:16">
      <c r="A66" s="19"/>
      <c r="B66" s="26" t="s">
        <v>45</v>
      </c>
      <c r="C66" s="23"/>
      <c r="D66" s="23">
        <f t="shared" ref="D66:O66" si="6">SUM(D62:D65)</f>
        <v>16.038</v>
      </c>
      <c r="E66" s="23">
        <f t="shared" si="6"/>
        <v>18.21</v>
      </c>
      <c r="F66" s="23">
        <f t="shared" si="6"/>
        <v>73.84</v>
      </c>
      <c r="G66" s="23">
        <f t="shared" si="6"/>
        <v>520.79999999999995</v>
      </c>
      <c r="H66" s="23">
        <f t="shared" si="6"/>
        <v>95.86</v>
      </c>
      <c r="I66" s="23">
        <f t="shared" si="6"/>
        <v>0.24300000000000002</v>
      </c>
      <c r="J66" s="23">
        <f t="shared" si="6"/>
        <v>0.67300000000000004</v>
      </c>
      <c r="K66" s="23">
        <f t="shared" si="6"/>
        <v>0.66500000000000004</v>
      </c>
      <c r="L66" s="23">
        <f t="shared" si="6"/>
        <v>7.5129999999999999</v>
      </c>
      <c r="M66" s="23">
        <f t="shared" si="6"/>
        <v>362.2</v>
      </c>
      <c r="N66" s="23">
        <f t="shared" si="6"/>
        <v>110.72</v>
      </c>
      <c r="O66" s="46">
        <f t="shared" si="6"/>
        <v>381.08</v>
      </c>
      <c r="P66" s="46">
        <v>0.1</v>
      </c>
    </row>
    <row r="67" spans="1:16" s="14" customFormat="1">
      <c r="A67" s="38"/>
      <c r="B67" s="31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8"/>
      <c r="P67" s="48"/>
    </row>
    <row r="68" spans="1:16">
      <c r="A68" s="19"/>
      <c r="B68" s="23" t="s">
        <v>46</v>
      </c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52"/>
      <c r="P68" s="52"/>
    </row>
    <row r="69" spans="1:16" ht="41.4">
      <c r="A69" s="19">
        <v>66</v>
      </c>
      <c r="B69" s="24" t="s">
        <v>47</v>
      </c>
      <c r="C69" s="19">
        <v>80</v>
      </c>
      <c r="D69" s="19">
        <v>5.92</v>
      </c>
      <c r="E69" s="19">
        <v>4.32</v>
      </c>
      <c r="F69" s="19">
        <v>4.0999999999999996</v>
      </c>
      <c r="G69" s="19">
        <v>79</v>
      </c>
      <c r="H69" s="19">
        <v>29.3</v>
      </c>
      <c r="I69" s="19">
        <v>0.05</v>
      </c>
      <c r="J69" s="19">
        <v>0.06</v>
      </c>
      <c r="K69" s="19">
        <v>0.43</v>
      </c>
      <c r="L69" s="19">
        <v>0.26</v>
      </c>
      <c r="M69" s="19">
        <v>21.47</v>
      </c>
      <c r="N69" s="19">
        <v>17.88</v>
      </c>
      <c r="O69" s="45">
        <v>81.03</v>
      </c>
      <c r="P69" s="45">
        <v>0.49</v>
      </c>
    </row>
    <row r="70" spans="1:16" ht="41.4">
      <c r="A70" s="19">
        <v>7</v>
      </c>
      <c r="B70" s="25" t="s">
        <v>209</v>
      </c>
      <c r="C70" s="19">
        <v>150</v>
      </c>
      <c r="D70" s="19">
        <v>3.08</v>
      </c>
      <c r="E70" s="19">
        <v>2.33</v>
      </c>
      <c r="F70" s="19">
        <v>19.13</v>
      </c>
      <c r="G70" s="19">
        <v>109.73</v>
      </c>
      <c r="H70" s="19">
        <v>33.15</v>
      </c>
      <c r="I70" s="19">
        <v>1.1599999999999999</v>
      </c>
      <c r="J70" s="19">
        <v>0.111</v>
      </c>
      <c r="K70" s="19">
        <v>1.3560000000000001</v>
      </c>
      <c r="L70" s="19">
        <v>3.75</v>
      </c>
      <c r="M70" s="19">
        <v>38.25</v>
      </c>
      <c r="N70" s="19">
        <v>26.7</v>
      </c>
      <c r="O70" s="45">
        <v>76.95</v>
      </c>
      <c r="P70" s="45">
        <v>0.86</v>
      </c>
    </row>
    <row r="71" spans="1:16" ht="27.6">
      <c r="A71" s="19">
        <v>53</v>
      </c>
      <c r="B71" s="24" t="s">
        <v>101</v>
      </c>
      <c r="C71" s="19">
        <v>200</v>
      </c>
      <c r="D71" s="19">
        <v>0.13</v>
      </c>
      <c r="E71" s="19">
        <v>0.02</v>
      </c>
      <c r="F71" s="19">
        <v>15.2</v>
      </c>
      <c r="G71" s="19">
        <v>62</v>
      </c>
      <c r="H71" s="19">
        <v>0</v>
      </c>
      <c r="I71" s="19">
        <v>0</v>
      </c>
      <c r="J71" s="19">
        <v>0.01</v>
      </c>
      <c r="K71" s="19">
        <v>0.04</v>
      </c>
      <c r="L71" s="19">
        <v>2.83</v>
      </c>
      <c r="M71" s="19">
        <v>5.6</v>
      </c>
      <c r="N71" s="19">
        <v>2.7</v>
      </c>
      <c r="O71" s="45">
        <v>4.2</v>
      </c>
      <c r="P71" s="45">
        <v>0.49</v>
      </c>
    </row>
    <row r="72" spans="1:16" s="9" customFormat="1">
      <c r="A72" s="23"/>
      <c r="B72" s="24" t="s">
        <v>80</v>
      </c>
      <c r="C72" s="19">
        <v>25</v>
      </c>
      <c r="D72" s="19">
        <v>1.9</v>
      </c>
      <c r="E72" s="19">
        <v>0.24</v>
      </c>
      <c r="F72" s="19">
        <v>12.3</v>
      </c>
      <c r="G72" s="19">
        <v>58.75</v>
      </c>
      <c r="H72" s="19">
        <v>0.04</v>
      </c>
      <c r="I72" s="19">
        <v>0.01</v>
      </c>
      <c r="J72" s="19">
        <v>0.32</v>
      </c>
      <c r="K72" s="19">
        <v>0</v>
      </c>
      <c r="L72" s="19">
        <v>5.27</v>
      </c>
      <c r="M72" s="19">
        <v>3.92</v>
      </c>
      <c r="N72" s="19">
        <v>27.72</v>
      </c>
      <c r="O72" s="45">
        <v>0.3</v>
      </c>
      <c r="P72" s="45">
        <v>0</v>
      </c>
    </row>
    <row r="73" spans="1:16" s="9" customFormat="1">
      <c r="A73" s="23">
        <v>6</v>
      </c>
      <c r="B73" s="25" t="s">
        <v>20</v>
      </c>
      <c r="C73" s="19">
        <v>140</v>
      </c>
      <c r="D73" s="19">
        <v>0.56000000000000005</v>
      </c>
      <c r="E73" s="19">
        <v>0.56000000000000005</v>
      </c>
      <c r="F73" s="19">
        <v>13.72</v>
      </c>
      <c r="G73" s="19">
        <v>62.16</v>
      </c>
      <c r="H73" s="19">
        <v>0</v>
      </c>
      <c r="I73" s="19">
        <v>3.6999999999999998E-2</v>
      </c>
      <c r="J73" s="19">
        <v>2.8000000000000001E-2</v>
      </c>
      <c r="K73" s="19">
        <v>0.42</v>
      </c>
      <c r="L73" s="19">
        <v>14</v>
      </c>
      <c r="M73" s="19">
        <v>22.4</v>
      </c>
      <c r="N73" s="19">
        <v>12.6</v>
      </c>
      <c r="O73" s="45">
        <v>15.4</v>
      </c>
      <c r="P73" s="45">
        <v>3.08</v>
      </c>
    </row>
    <row r="74" spans="1:16">
      <c r="A74" s="19"/>
      <c r="B74" s="26" t="s">
        <v>50</v>
      </c>
      <c r="C74" s="53"/>
      <c r="D74" s="23">
        <f t="shared" ref="D74:P74" si="7">SUM(D69:D73)</f>
        <v>11.590000000000002</v>
      </c>
      <c r="E74" s="23">
        <f t="shared" si="7"/>
        <v>7.4700000000000006</v>
      </c>
      <c r="F74" s="23">
        <f t="shared" si="7"/>
        <v>64.449999999999989</v>
      </c>
      <c r="G74" s="23">
        <f t="shared" si="7"/>
        <v>371.64</v>
      </c>
      <c r="H74" s="23">
        <f t="shared" si="7"/>
        <v>62.49</v>
      </c>
      <c r="I74" s="23">
        <f t="shared" si="7"/>
        <v>1.2569999999999999</v>
      </c>
      <c r="J74" s="23">
        <f t="shared" si="7"/>
        <v>0.52900000000000003</v>
      </c>
      <c r="K74" s="23">
        <f t="shared" si="7"/>
        <v>2.246</v>
      </c>
      <c r="L74" s="23">
        <f t="shared" si="7"/>
        <v>26.11</v>
      </c>
      <c r="M74" s="23">
        <f t="shared" si="7"/>
        <v>91.639999999999986</v>
      </c>
      <c r="N74" s="23">
        <f t="shared" si="7"/>
        <v>87.6</v>
      </c>
      <c r="O74" s="46">
        <f t="shared" si="7"/>
        <v>177.88000000000002</v>
      </c>
      <c r="P74" s="46">
        <f t="shared" si="7"/>
        <v>4.92</v>
      </c>
    </row>
    <row r="75" spans="1:16" s="14" customFormat="1">
      <c r="A75" s="38"/>
      <c r="B75" s="31"/>
      <c r="C75" s="54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8"/>
      <c r="P75" s="48"/>
    </row>
    <row r="76" spans="1:16">
      <c r="A76" s="19"/>
      <c r="B76" s="26" t="s">
        <v>51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52"/>
      <c r="P76" s="52"/>
    </row>
    <row r="77" spans="1:16" ht="41.4">
      <c r="A77" s="19">
        <v>61</v>
      </c>
      <c r="B77" s="25" t="s">
        <v>131</v>
      </c>
      <c r="C77" s="19">
        <v>200</v>
      </c>
      <c r="D77" s="19">
        <v>7.2670000000000003</v>
      </c>
      <c r="E77" s="19">
        <v>10.57</v>
      </c>
      <c r="F77" s="19">
        <v>57.87</v>
      </c>
      <c r="G77" s="19">
        <v>356.19</v>
      </c>
      <c r="H77" s="19">
        <v>52.19</v>
      </c>
      <c r="I77" s="19">
        <v>8.5999999999999993E-2</v>
      </c>
      <c r="J77" s="19">
        <v>0.152</v>
      </c>
      <c r="K77" s="19">
        <v>0.63800000000000001</v>
      </c>
      <c r="L77" s="19">
        <v>0.91400000000000003</v>
      </c>
      <c r="M77" s="45">
        <v>132.16</v>
      </c>
      <c r="N77" s="45">
        <v>30.1</v>
      </c>
      <c r="O77" s="45">
        <v>146.29</v>
      </c>
      <c r="P77" s="45">
        <v>1.6279999999999999</v>
      </c>
    </row>
    <row r="78" spans="1:16">
      <c r="A78" s="19">
        <v>5</v>
      </c>
      <c r="B78" s="24" t="s">
        <v>33</v>
      </c>
      <c r="C78" s="19">
        <v>40</v>
      </c>
      <c r="D78" s="19">
        <v>5.08</v>
      </c>
      <c r="E78" s="19">
        <v>4.5999999999999996</v>
      </c>
      <c r="F78" s="19">
        <v>0.28000000000000003</v>
      </c>
      <c r="G78" s="19">
        <v>63</v>
      </c>
      <c r="H78" s="19">
        <v>100</v>
      </c>
      <c r="I78" s="19">
        <v>0.03</v>
      </c>
      <c r="J78" s="19">
        <v>0.18</v>
      </c>
      <c r="K78" s="19">
        <v>0.08</v>
      </c>
      <c r="L78" s="19">
        <v>0</v>
      </c>
      <c r="M78" s="45">
        <v>22</v>
      </c>
      <c r="N78" s="45">
        <v>4.8</v>
      </c>
      <c r="O78" s="45">
        <v>76.8</v>
      </c>
      <c r="P78" s="45">
        <v>1</v>
      </c>
    </row>
    <row r="79" spans="1:16" ht="15" customHeight="1">
      <c r="A79" s="3">
        <v>54</v>
      </c>
      <c r="B79" s="24" t="s">
        <v>211</v>
      </c>
      <c r="C79" s="3" t="s">
        <v>71</v>
      </c>
      <c r="D79" s="3">
        <v>0.13</v>
      </c>
      <c r="E79" s="3">
        <v>7.0000000000000007E-2</v>
      </c>
      <c r="F79" s="3">
        <v>13.65</v>
      </c>
      <c r="G79" s="3">
        <v>56</v>
      </c>
      <c r="H79" s="3">
        <v>0</v>
      </c>
      <c r="I79" s="3">
        <v>0</v>
      </c>
      <c r="J79" s="3">
        <v>0</v>
      </c>
      <c r="K79" s="3">
        <v>0.27</v>
      </c>
      <c r="L79" s="3">
        <v>12.6</v>
      </c>
      <c r="M79" s="3">
        <v>2.2999999999999998</v>
      </c>
      <c r="N79" s="3">
        <v>3.9</v>
      </c>
      <c r="O79" s="3">
        <v>0.49</v>
      </c>
      <c r="P79" s="1"/>
    </row>
    <row r="80" spans="1:16" s="9" customFormat="1">
      <c r="A80" s="23"/>
      <c r="B80" s="24" t="s">
        <v>80</v>
      </c>
      <c r="C80" s="19">
        <v>25</v>
      </c>
      <c r="D80" s="19">
        <v>1.9</v>
      </c>
      <c r="E80" s="19">
        <v>0.24</v>
      </c>
      <c r="F80" s="19">
        <v>12.3</v>
      </c>
      <c r="G80" s="19">
        <v>58.75</v>
      </c>
      <c r="H80" s="19">
        <v>0.04</v>
      </c>
      <c r="I80" s="19">
        <v>0.01</v>
      </c>
      <c r="J80" s="19">
        <v>0.32</v>
      </c>
      <c r="K80" s="19">
        <v>0</v>
      </c>
      <c r="L80" s="19">
        <v>5.27</v>
      </c>
      <c r="M80" s="19">
        <v>3.92</v>
      </c>
      <c r="N80" s="19">
        <v>27.72</v>
      </c>
      <c r="O80" s="45">
        <v>0.3</v>
      </c>
      <c r="P80" s="45">
        <v>0</v>
      </c>
    </row>
    <row r="81" spans="1:16" s="9" customFormat="1">
      <c r="A81" s="57"/>
      <c r="B81" s="26" t="s">
        <v>129</v>
      </c>
      <c r="C81" s="23"/>
      <c r="D81" s="23">
        <f t="shared" ref="D81:P81" si="8">SUM(D77:D80)</f>
        <v>14.377000000000002</v>
      </c>
      <c r="E81" s="23">
        <f t="shared" si="8"/>
        <v>15.48</v>
      </c>
      <c r="F81" s="23">
        <f t="shared" si="8"/>
        <v>84.1</v>
      </c>
      <c r="G81" s="23">
        <f t="shared" si="8"/>
        <v>533.94000000000005</v>
      </c>
      <c r="H81" s="23">
        <f t="shared" si="8"/>
        <v>152.22999999999999</v>
      </c>
      <c r="I81" s="23">
        <f t="shared" si="8"/>
        <v>0.126</v>
      </c>
      <c r="J81" s="23">
        <f t="shared" si="8"/>
        <v>0.65199999999999991</v>
      </c>
      <c r="K81" s="23">
        <f t="shared" si="8"/>
        <v>0.98799999999999999</v>
      </c>
      <c r="L81" s="23">
        <f t="shared" si="8"/>
        <v>18.783999999999999</v>
      </c>
      <c r="M81" s="23">
        <f t="shared" si="8"/>
        <v>160.38</v>
      </c>
      <c r="N81" s="23">
        <f t="shared" si="8"/>
        <v>66.52</v>
      </c>
      <c r="O81" s="46">
        <f t="shared" si="8"/>
        <v>223.88</v>
      </c>
      <c r="P81" s="46">
        <f t="shared" si="8"/>
        <v>2.6280000000000001</v>
      </c>
    </row>
    <row r="82" spans="1:16" s="14" customFormat="1">
      <c r="A82" s="38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</row>
    <row r="83" spans="1:16">
      <c r="A83" s="19"/>
      <c r="B83" s="26" t="s">
        <v>82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spans="1:16">
      <c r="A84" s="19">
        <v>45</v>
      </c>
      <c r="B84" s="24" t="s">
        <v>124</v>
      </c>
      <c r="C84" s="19">
        <v>60</v>
      </c>
      <c r="D84" s="19">
        <v>6.05</v>
      </c>
      <c r="E84" s="19">
        <v>16.96</v>
      </c>
      <c r="F84" s="19">
        <v>0.27</v>
      </c>
      <c r="G84" s="19">
        <v>178.9</v>
      </c>
      <c r="H84" s="19">
        <v>21.82</v>
      </c>
      <c r="I84" s="19">
        <v>0.1</v>
      </c>
      <c r="J84" s="19">
        <v>8.6999999999999994E-2</v>
      </c>
      <c r="K84" s="19">
        <v>1.2549999999999999</v>
      </c>
      <c r="L84" s="19">
        <v>0</v>
      </c>
      <c r="M84" s="19">
        <v>20.18</v>
      </c>
      <c r="N84" s="19">
        <v>10.91</v>
      </c>
      <c r="O84" s="45">
        <v>88.36</v>
      </c>
      <c r="P84" s="45">
        <v>0.98</v>
      </c>
    </row>
    <row r="85" spans="1:16" ht="41.4">
      <c r="A85" s="19">
        <v>42</v>
      </c>
      <c r="B85" s="25" t="s">
        <v>207</v>
      </c>
      <c r="C85" s="19">
        <v>150</v>
      </c>
      <c r="D85" s="19">
        <v>2.4569999999999999</v>
      </c>
      <c r="E85" s="19">
        <v>5.78</v>
      </c>
      <c r="F85" s="19">
        <v>30.457000000000001</v>
      </c>
      <c r="G85" s="19">
        <v>195.71</v>
      </c>
      <c r="H85" s="19">
        <v>28.57</v>
      </c>
      <c r="I85" s="19">
        <v>5.7000000000000002E-2</v>
      </c>
      <c r="J85" s="19">
        <v>0.28599999999999998</v>
      </c>
      <c r="K85" s="19">
        <v>0.499</v>
      </c>
      <c r="L85" s="19">
        <v>0</v>
      </c>
      <c r="M85" s="19">
        <v>12.143000000000001</v>
      </c>
      <c r="N85" s="19">
        <v>8.14</v>
      </c>
      <c r="O85" s="45">
        <v>37.57</v>
      </c>
      <c r="P85" s="45">
        <v>0.81399999999999995</v>
      </c>
    </row>
    <row r="86" spans="1:16">
      <c r="A86" s="3">
        <v>34</v>
      </c>
      <c r="B86" s="24" t="s">
        <v>208</v>
      </c>
      <c r="C86" s="3">
        <v>200</v>
      </c>
      <c r="D86" s="3">
        <v>2.0299999999999998</v>
      </c>
      <c r="E86" s="3">
        <v>1.8</v>
      </c>
      <c r="F86" s="3">
        <v>21.2</v>
      </c>
      <c r="G86" s="3">
        <v>108</v>
      </c>
      <c r="H86" s="3">
        <v>13.33</v>
      </c>
      <c r="I86" s="3">
        <v>5.2999999999999999E-2</v>
      </c>
      <c r="J86" s="3">
        <v>0.21299999999999999</v>
      </c>
      <c r="K86" s="3">
        <v>1.77</v>
      </c>
      <c r="L86" s="3">
        <v>168</v>
      </c>
      <c r="M86" s="3">
        <v>20.53</v>
      </c>
      <c r="N86" s="3">
        <v>123.73</v>
      </c>
      <c r="O86" s="3">
        <v>0.54500000000000004</v>
      </c>
      <c r="P86" s="1"/>
    </row>
    <row r="87" spans="1:16" s="9" customFormat="1">
      <c r="A87" s="23"/>
      <c r="B87" s="24" t="s">
        <v>80</v>
      </c>
      <c r="C87" s="19">
        <v>25</v>
      </c>
      <c r="D87" s="19">
        <v>1.9</v>
      </c>
      <c r="E87" s="19">
        <v>0.24</v>
      </c>
      <c r="F87" s="19">
        <v>12.3</v>
      </c>
      <c r="G87" s="19">
        <v>58.75</v>
      </c>
      <c r="H87" s="19">
        <v>0.04</v>
      </c>
      <c r="I87" s="19">
        <v>0.01</v>
      </c>
      <c r="J87" s="19">
        <v>0.32</v>
      </c>
      <c r="K87" s="19">
        <v>0</v>
      </c>
      <c r="L87" s="19">
        <v>5.27</v>
      </c>
      <c r="M87" s="19">
        <v>3.92</v>
      </c>
      <c r="N87" s="19">
        <v>27.72</v>
      </c>
      <c r="O87" s="45">
        <v>0.3</v>
      </c>
      <c r="P87" s="45">
        <v>0</v>
      </c>
    </row>
    <row r="88" spans="1:16" s="9" customFormat="1">
      <c r="A88" s="23"/>
      <c r="B88" s="26" t="s">
        <v>128</v>
      </c>
      <c r="C88" s="23"/>
      <c r="D88" s="23">
        <f t="shared" ref="D88:P88" si="9">SUM(D84:D87)</f>
        <v>12.436999999999999</v>
      </c>
      <c r="E88" s="23">
        <f t="shared" si="9"/>
        <v>24.78</v>
      </c>
      <c r="F88" s="23">
        <f t="shared" si="9"/>
        <v>64.227000000000004</v>
      </c>
      <c r="G88" s="23">
        <f t="shared" si="9"/>
        <v>541.36</v>
      </c>
      <c r="H88" s="23">
        <f t="shared" si="9"/>
        <v>63.76</v>
      </c>
      <c r="I88" s="23">
        <f t="shared" si="9"/>
        <v>0.22</v>
      </c>
      <c r="J88" s="23">
        <f t="shared" si="9"/>
        <v>0.90599999999999992</v>
      </c>
      <c r="K88" s="23">
        <f t="shared" si="9"/>
        <v>3.524</v>
      </c>
      <c r="L88" s="23">
        <f t="shared" si="9"/>
        <v>173.27</v>
      </c>
      <c r="M88" s="23">
        <f t="shared" si="9"/>
        <v>56.773000000000003</v>
      </c>
      <c r="N88" s="23">
        <f t="shared" si="9"/>
        <v>170.5</v>
      </c>
      <c r="O88" s="46">
        <f t="shared" si="9"/>
        <v>126.77500000000001</v>
      </c>
      <c r="P88" s="46">
        <f t="shared" si="9"/>
        <v>1.794</v>
      </c>
    </row>
    <row r="89" spans="1:16">
      <c r="A89" s="38"/>
      <c r="B89" s="33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</row>
    <row r="90" spans="1:16">
      <c r="A90" s="19"/>
      <c r="B90" s="26" t="s">
        <v>120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45"/>
      <c r="P90" s="45"/>
    </row>
    <row r="91" spans="1:16" ht="41.4">
      <c r="A91" s="19">
        <v>23</v>
      </c>
      <c r="B91" s="25" t="s">
        <v>133</v>
      </c>
      <c r="C91" s="19">
        <v>200</v>
      </c>
      <c r="D91" s="19">
        <v>8.58</v>
      </c>
      <c r="E91" s="19">
        <v>5.47</v>
      </c>
      <c r="F91" s="19">
        <v>20.89</v>
      </c>
      <c r="G91" s="19">
        <v>256.19</v>
      </c>
      <c r="H91" s="19">
        <v>24</v>
      </c>
      <c r="I91" s="19">
        <v>0.2</v>
      </c>
      <c r="J91" s="19">
        <v>0.26600000000000001</v>
      </c>
      <c r="K91" s="19">
        <v>1.6479999999999999</v>
      </c>
      <c r="L91" s="19">
        <v>1.5620000000000001</v>
      </c>
      <c r="M91" s="19">
        <v>172.84</v>
      </c>
      <c r="N91" s="19">
        <v>94.504999999999995</v>
      </c>
      <c r="O91" s="45">
        <v>231.19</v>
      </c>
      <c r="P91" s="45">
        <v>2.7429999999999999</v>
      </c>
    </row>
    <row r="92" spans="1:16" ht="27.6">
      <c r="A92" s="19">
        <v>33</v>
      </c>
      <c r="B92" s="25" t="s">
        <v>206</v>
      </c>
      <c r="C92" s="19">
        <v>200</v>
      </c>
      <c r="D92" s="19">
        <v>4.0780000000000003</v>
      </c>
      <c r="E92" s="19">
        <v>3.544</v>
      </c>
      <c r="F92" s="19">
        <v>17.558</v>
      </c>
      <c r="G92" s="19">
        <v>118.6</v>
      </c>
      <c r="H92" s="19">
        <v>24.4</v>
      </c>
      <c r="I92" s="19">
        <v>5.6000000000000001E-2</v>
      </c>
      <c r="J92" s="19">
        <v>0.188</v>
      </c>
      <c r="K92" s="19">
        <v>0.16600000000000001</v>
      </c>
      <c r="L92" s="19">
        <v>1.5880000000000001</v>
      </c>
      <c r="M92" s="19">
        <v>152.22</v>
      </c>
      <c r="N92" s="19">
        <v>21.34</v>
      </c>
      <c r="O92" s="45">
        <v>124.56</v>
      </c>
      <c r="P92" s="45">
        <v>0.47799999999999998</v>
      </c>
    </row>
    <row r="93" spans="1:16" s="9" customFormat="1">
      <c r="A93" s="23"/>
      <c r="B93" s="24" t="s">
        <v>80</v>
      </c>
      <c r="C93" s="19">
        <v>25</v>
      </c>
      <c r="D93" s="19">
        <v>1.9</v>
      </c>
      <c r="E93" s="19">
        <v>0.24</v>
      </c>
      <c r="F93" s="19">
        <v>12.3</v>
      </c>
      <c r="G93" s="19">
        <v>58.75</v>
      </c>
      <c r="H93" s="19">
        <v>0.04</v>
      </c>
      <c r="I93" s="19">
        <v>0.01</v>
      </c>
      <c r="J93" s="19">
        <v>0.32</v>
      </c>
      <c r="K93" s="19">
        <v>0</v>
      </c>
      <c r="L93" s="19">
        <v>5.27</v>
      </c>
      <c r="M93" s="19">
        <v>3.92</v>
      </c>
      <c r="N93" s="19">
        <v>27.72</v>
      </c>
      <c r="O93" s="45">
        <v>0.3</v>
      </c>
      <c r="P93" s="45">
        <v>0</v>
      </c>
    </row>
    <row r="94" spans="1:16" s="9" customFormat="1" ht="15.75" customHeight="1">
      <c r="A94" s="23">
        <v>2</v>
      </c>
      <c r="B94" s="25" t="s">
        <v>19</v>
      </c>
      <c r="C94" s="19">
        <v>10</v>
      </c>
      <c r="D94" s="19">
        <v>2.3199999999999998</v>
      </c>
      <c r="E94" s="19">
        <v>2.95</v>
      </c>
      <c r="F94" s="19">
        <v>0</v>
      </c>
      <c r="G94" s="19">
        <v>36</v>
      </c>
      <c r="H94" s="19">
        <v>26</v>
      </c>
      <c r="I94" s="19">
        <v>3.0000000000000001E-3</v>
      </c>
      <c r="J94" s="19">
        <v>0.03</v>
      </c>
      <c r="K94" s="19">
        <v>0.02</v>
      </c>
      <c r="L94" s="19">
        <v>7.0000000000000007E-2</v>
      </c>
      <c r="M94" s="19">
        <v>88</v>
      </c>
      <c r="N94" s="19">
        <v>3.5</v>
      </c>
      <c r="O94" s="45">
        <v>50</v>
      </c>
      <c r="P94" s="45">
        <v>0.15</v>
      </c>
    </row>
    <row r="95" spans="1:16" s="9" customFormat="1">
      <c r="A95" s="23"/>
      <c r="B95" s="26" t="s">
        <v>127</v>
      </c>
      <c r="C95" s="23"/>
      <c r="D95" s="23">
        <f t="shared" ref="D95:P95" si="10">SUM(D91:D94)</f>
        <v>16.878</v>
      </c>
      <c r="E95" s="23">
        <f t="shared" si="10"/>
        <v>12.204000000000001</v>
      </c>
      <c r="F95" s="23">
        <f t="shared" si="10"/>
        <v>50.748000000000005</v>
      </c>
      <c r="G95" s="23">
        <f t="shared" si="10"/>
        <v>469.53999999999996</v>
      </c>
      <c r="H95" s="23">
        <f t="shared" si="10"/>
        <v>74.44</v>
      </c>
      <c r="I95" s="23">
        <f t="shared" si="10"/>
        <v>0.26900000000000002</v>
      </c>
      <c r="J95" s="23">
        <f t="shared" si="10"/>
        <v>0.80400000000000005</v>
      </c>
      <c r="K95" s="23">
        <f t="shared" si="10"/>
        <v>1.8339999999999999</v>
      </c>
      <c r="L95" s="23">
        <f t="shared" si="10"/>
        <v>8.49</v>
      </c>
      <c r="M95" s="23">
        <f t="shared" si="10"/>
        <v>416.98</v>
      </c>
      <c r="N95" s="23">
        <f t="shared" si="10"/>
        <v>147.065</v>
      </c>
      <c r="O95" s="46">
        <f t="shared" si="10"/>
        <v>406.05</v>
      </c>
      <c r="P95" s="46">
        <f t="shared" si="10"/>
        <v>3.371</v>
      </c>
    </row>
    <row r="96" spans="1:16" s="14" customFormat="1">
      <c r="A96" s="38"/>
      <c r="B96" s="31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51"/>
      <c r="P96" s="51"/>
    </row>
    <row r="97" spans="1:16">
      <c r="A97" s="19"/>
      <c r="B97" s="26" t="s">
        <v>121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45"/>
      <c r="P97" s="45"/>
    </row>
    <row r="98" spans="1:16" ht="41.4">
      <c r="A98" s="19">
        <v>25</v>
      </c>
      <c r="B98" s="25" t="s">
        <v>125</v>
      </c>
      <c r="C98" s="19">
        <v>200</v>
      </c>
      <c r="D98" s="19">
        <v>5.55</v>
      </c>
      <c r="E98" s="19">
        <v>9.7449999999999992</v>
      </c>
      <c r="F98" s="19">
        <v>38.51</v>
      </c>
      <c r="G98" s="19">
        <v>264.55</v>
      </c>
      <c r="H98" s="19">
        <v>52.73</v>
      </c>
      <c r="I98" s="19">
        <v>7.2999999999999995E-2</v>
      </c>
      <c r="J98" s="19">
        <v>0.155</v>
      </c>
      <c r="K98" s="19">
        <v>0.41799999999999998</v>
      </c>
      <c r="L98" s="19">
        <v>1.0640000000000001</v>
      </c>
      <c r="M98" s="19">
        <v>121.88200000000001</v>
      </c>
      <c r="N98" s="19">
        <v>18.454999999999998</v>
      </c>
      <c r="O98" s="45">
        <v>107.44499999999999</v>
      </c>
      <c r="P98" s="45">
        <v>0.45500000000000002</v>
      </c>
    </row>
    <row r="99" spans="1:16" s="9" customFormat="1">
      <c r="A99" s="23">
        <v>6</v>
      </c>
      <c r="B99" s="25" t="s">
        <v>20</v>
      </c>
      <c r="C99" s="19">
        <v>140</v>
      </c>
      <c r="D99" s="19">
        <v>0.56000000000000005</v>
      </c>
      <c r="E99" s="19">
        <v>0.56000000000000005</v>
      </c>
      <c r="F99" s="19">
        <v>13.72</v>
      </c>
      <c r="G99" s="19">
        <v>62.16</v>
      </c>
      <c r="H99" s="19">
        <v>0</v>
      </c>
      <c r="I99" s="19">
        <v>3.6999999999999998E-2</v>
      </c>
      <c r="J99" s="19">
        <v>2.8000000000000001E-2</v>
      </c>
      <c r="K99" s="19">
        <v>0.42</v>
      </c>
      <c r="L99" s="19">
        <v>14</v>
      </c>
      <c r="M99" s="19">
        <v>22.4</v>
      </c>
      <c r="N99" s="19">
        <v>12.6</v>
      </c>
      <c r="O99" s="45">
        <v>15.4</v>
      </c>
      <c r="P99" s="45">
        <v>3.08</v>
      </c>
    </row>
    <row r="100" spans="1:16">
      <c r="A100" s="19">
        <v>35</v>
      </c>
      <c r="B100" s="24" t="s">
        <v>130</v>
      </c>
      <c r="C100" s="19">
        <v>200</v>
      </c>
      <c r="D100" s="19">
        <v>1</v>
      </c>
      <c r="E100" s="19">
        <v>0</v>
      </c>
      <c r="F100" s="19">
        <v>20.2</v>
      </c>
      <c r="G100" s="19">
        <v>84.8</v>
      </c>
      <c r="H100" s="19">
        <v>0</v>
      </c>
      <c r="I100" s="19">
        <v>2.1999999999999999E-2</v>
      </c>
      <c r="J100" s="19">
        <v>2.1999999999999999E-2</v>
      </c>
      <c r="K100" s="19">
        <v>0.2</v>
      </c>
      <c r="L100" s="19">
        <v>4</v>
      </c>
      <c r="M100" s="19">
        <v>14</v>
      </c>
      <c r="N100" s="19">
        <v>8</v>
      </c>
      <c r="O100" s="45">
        <v>14</v>
      </c>
      <c r="P100" s="45">
        <v>2.8</v>
      </c>
    </row>
    <row r="101" spans="1:16" s="9" customFormat="1">
      <c r="A101" s="23"/>
      <c r="B101" s="24" t="s">
        <v>80</v>
      </c>
      <c r="C101" s="19">
        <v>25</v>
      </c>
      <c r="D101" s="19">
        <v>1.9</v>
      </c>
      <c r="E101" s="19">
        <v>0.24</v>
      </c>
      <c r="F101" s="19">
        <v>12.3</v>
      </c>
      <c r="G101" s="19">
        <v>58.75</v>
      </c>
      <c r="H101" s="19">
        <v>0.04</v>
      </c>
      <c r="I101" s="19">
        <v>0.01</v>
      </c>
      <c r="J101" s="19">
        <v>0.32</v>
      </c>
      <c r="K101" s="19">
        <v>0</v>
      </c>
      <c r="L101" s="19">
        <v>5.27</v>
      </c>
      <c r="M101" s="19">
        <v>3.92</v>
      </c>
      <c r="N101" s="19">
        <v>27.72</v>
      </c>
      <c r="O101" s="45">
        <v>0.3</v>
      </c>
      <c r="P101" s="45">
        <v>0</v>
      </c>
    </row>
    <row r="102" spans="1:16" s="9" customFormat="1">
      <c r="A102" s="23"/>
      <c r="B102" s="26" t="s">
        <v>126</v>
      </c>
      <c r="C102" s="23"/>
      <c r="D102" s="23">
        <f t="shared" ref="D102:P102" si="11">SUM(D98:D101)</f>
        <v>9.01</v>
      </c>
      <c r="E102" s="23">
        <f t="shared" si="11"/>
        <v>10.545</v>
      </c>
      <c r="F102" s="23">
        <f t="shared" si="11"/>
        <v>84.72999999999999</v>
      </c>
      <c r="G102" s="23">
        <f t="shared" si="11"/>
        <v>470.26000000000005</v>
      </c>
      <c r="H102" s="23">
        <f t="shared" si="11"/>
        <v>52.769999999999996</v>
      </c>
      <c r="I102" s="23">
        <f t="shared" si="11"/>
        <v>0.14199999999999999</v>
      </c>
      <c r="J102" s="23">
        <f t="shared" si="11"/>
        <v>0.52500000000000002</v>
      </c>
      <c r="K102" s="23">
        <f t="shared" si="11"/>
        <v>1.038</v>
      </c>
      <c r="L102" s="23">
        <f t="shared" si="11"/>
        <v>24.334</v>
      </c>
      <c r="M102" s="23">
        <f t="shared" si="11"/>
        <v>162.202</v>
      </c>
      <c r="N102" s="23">
        <f t="shared" si="11"/>
        <v>66.775000000000006</v>
      </c>
      <c r="O102" s="46">
        <f t="shared" si="11"/>
        <v>137.14500000000001</v>
      </c>
      <c r="P102" s="46">
        <f t="shared" si="11"/>
        <v>6.335</v>
      </c>
    </row>
    <row r="104" spans="1:16" s="9" customFormat="1" ht="15" customHeight="1">
      <c r="A104" s="106" t="s">
        <v>108</v>
      </c>
      <c r="B104" s="107"/>
      <c r="C104" s="7"/>
      <c r="D104" s="17">
        <f t="shared" ref="D104:P104" si="12">D102+D95+D88+D81+D74+D66+D56+D50+D44+D37+D28+D21</f>
        <v>164.149</v>
      </c>
      <c r="E104" s="17">
        <f t="shared" si="12"/>
        <v>190.185</v>
      </c>
      <c r="F104" s="17">
        <f t="shared" si="12"/>
        <v>838.39100000000008</v>
      </c>
      <c r="G104" s="17">
        <f t="shared" si="12"/>
        <v>5808.8</v>
      </c>
      <c r="H104" s="17">
        <f t="shared" si="12"/>
        <v>981.75000000000011</v>
      </c>
      <c r="I104" s="17">
        <f t="shared" si="12"/>
        <v>6.0530000000000008</v>
      </c>
      <c r="J104" s="17">
        <f t="shared" si="12"/>
        <v>8.2059999999999995</v>
      </c>
      <c r="K104" s="17">
        <f t="shared" si="12"/>
        <v>19.648000000000003</v>
      </c>
      <c r="L104" s="17">
        <f t="shared" si="12"/>
        <v>316.48700000000002</v>
      </c>
      <c r="M104" s="17">
        <f t="shared" si="12"/>
        <v>2702.4679999999998</v>
      </c>
      <c r="N104" s="17">
        <f t="shared" si="12"/>
        <v>1167.3230000000001</v>
      </c>
      <c r="O104" s="17">
        <f t="shared" si="12"/>
        <v>3153.5529999999999</v>
      </c>
      <c r="P104" s="17">
        <f t="shared" si="12"/>
        <v>30.648000000000003</v>
      </c>
    </row>
    <row r="105" spans="1:16" s="9" customFormat="1" ht="15" customHeight="1">
      <c r="A105" s="106" t="s">
        <v>109</v>
      </c>
      <c r="B105" s="107"/>
      <c r="C105" s="7"/>
      <c r="D105" s="17">
        <f>D104/12</f>
        <v>13.679083333333333</v>
      </c>
      <c r="E105" s="17">
        <f t="shared" ref="E105:P105" si="13">E104/12</f>
        <v>15.848750000000001</v>
      </c>
      <c r="F105" s="17">
        <f t="shared" si="13"/>
        <v>69.865916666666678</v>
      </c>
      <c r="G105" s="17">
        <f t="shared" si="13"/>
        <v>484.06666666666666</v>
      </c>
      <c r="H105" s="17">
        <f t="shared" si="13"/>
        <v>81.812500000000014</v>
      </c>
      <c r="I105" s="17">
        <f t="shared" si="13"/>
        <v>0.50441666666666674</v>
      </c>
      <c r="J105" s="17">
        <f t="shared" si="13"/>
        <v>0.68383333333333329</v>
      </c>
      <c r="K105" s="17">
        <f t="shared" si="13"/>
        <v>1.6373333333333335</v>
      </c>
      <c r="L105" s="17">
        <f t="shared" si="13"/>
        <v>26.37391666666667</v>
      </c>
      <c r="M105" s="17">
        <f t="shared" si="13"/>
        <v>225.20566666666664</v>
      </c>
      <c r="N105" s="17">
        <f t="shared" si="13"/>
        <v>97.276916666666679</v>
      </c>
      <c r="O105" s="17">
        <f t="shared" si="13"/>
        <v>262.79608333333334</v>
      </c>
      <c r="P105" s="17">
        <f t="shared" si="13"/>
        <v>2.5540000000000003</v>
      </c>
    </row>
    <row r="106" spans="1:16" s="9" customFormat="1" ht="15" customHeight="1">
      <c r="A106" s="106" t="s">
        <v>116</v>
      </c>
      <c r="B106" s="108"/>
      <c r="C106" s="7"/>
      <c r="D106" s="60" t="s">
        <v>201</v>
      </c>
      <c r="E106" s="59" t="s">
        <v>201</v>
      </c>
      <c r="F106" s="7" t="s">
        <v>134</v>
      </c>
      <c r="G106" s="7" t="s">
        <v>132</v>
      </c>
      <c r="H106" s="7"/>
      <c r="I106" s="7"/>
      <c r="J106" s="7"/>
      <c r="K106" s="7"/>
      <c r="L106" s="7"/>
      <c r="M106" s="7"/>
      <c r="N106" s="7"/>
      <c r="O106" s="7"/>
      <c r="P106" s="58"/>
    </row>
    <row r="107" spans="1:16" ht="15" customHeight="1">
      <c r="A107" s="106" t="s">
        <v>110</v>
      </c>
      <c r="B107" s="109"/>
      <c r="C107" s="3"/>
      <c r="D107" s="3" t="s">
        <v>114</v>
      </c>
      <c r="E107" s="3" t="s">
        <v>114</v>
      </c>
      <c r="F107" s="3" t="s">
        <v>114</v>
      </c>
      <c r="G107" s="3" t="s">
        <v>114</v>
      </c>
      <c r="H107" s="3"/>
      <c r="I107" s="3"/>
      <c r="J107" s="3"/>
      <c r="K107" s="3"/>
      <c r="L107" s="3"/>
      <c r="M107" s="3"/>
      <c r="N107" s="3"/>
      <c r="O107" s="3"/>
      <c r="P107" s="1"/>
    </row>
  </sheetData>
  <mergeCells count="17">
    <mergeCell ref="B6:G6"/>
    <mergeCell ref="A104:B104"/>
    <mergeCell ref="A105:B105"/>
    <mergeCell ref="A106:B106"/>
    <mergeCell ref="A107:B107"/>
    <mergeCell ref="A1:P1"/>
    <mergeCell ref="A2:P2"/>
    <mergeCell ref="A3:P3"/>
    <mergeCell ref="A4:P4"/>
    <mergeCell ref="K7:P7"/>
    <mergeCell ref="K6:P6"/>
    <mergeCell ref="B10:P10"/>
    <mergeCell ref="H13:L13"/>
    <mergeCell ref="M13:P13"/>
    <mergeCell ref="C15:P15"/>
    <mergeCell ref="C60:P60"/>
    <mergeCell ref="B12:G12"/>
  </mergeCells>
  <pageMargins left="0" right="0" top="0" bottom="0" header="0" footer="0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29"/>
  <sheetViews>
    <sheetView topLeftCell="B1" workbookViewId="0">
      <selection activeCell="B1" sqref="A1:XFD1048576"/>
    </sheetView>
  </sheetViews>
  <sheetFormatPr defaultRowHeight="14.4"/>
  <cols>
    <col min="1" max="1" width="4.44140625" customWidth="1"/>
    <col min="2" max="2" width="16.88671875" customWidth="1"/>
    <col min="3" max="21" width="5.6640625" customWidth="1"/>
  </cols>
  <sheetData>
    <row r="1" spans="1:21" ht="21">
      <c r="B1" s="73" t="s">
        <v>213</v>
      </c>
    </row>
    <row r="2" spans="1:21">
      <c r="U2" s="74">
        <v>59</v>
      </c>
    </row>
    <row r="3" spans="1:21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4"/>
      <c r="S3" s="134"/>
      <c r="T3" s="134"/>
      <c r="U3" s="135"/>
    </row>
    <row r="4" spans="1:21" s="72" customFormat="1" ht="105">
      <c r="A4" s="75"/>
      <c r="B4" s="76" t="s">
        <v>215</v>
      </c>
      <c r="C4" s="93" t="s">
        <v>216</v>
      </c>
      <c r="D4" s="87" t="s">
        <v>283</v>
      </c>
      <c r="E4" s="93" t="s">
        <v>217</v>
      </c>
      <c r="F4" s="93" t="s">
        <v>244</v>
      </c>
      <c r="G4" s="93" t="s">
        <v>219</v>
      </c>
      <c r="H4" s="93" t="s">
        <v>220</v>
      </c>
      <c r="I4" s="93" t="s">
        <v>221</v>
      </c>
      <c r="J4" s="93" t="s">
        <v>222</v>
      </c>
      <c r="K4" s="93" t="s">
        <v>291</v>
      </c>
      <c r="L4" s="93" t="s">
        <v>246</v>
      </c>
      <c r="M4" s="93" t="s">
        <v>27</v>
      </c>
      <c r="N4" s="93" t="s">
        <v>247</v>
      </c>
      <c r="O4" s="87" t="s">
        <v>248</v>
      </c>
      <c r="P4" s="93" t="s">
        <v>223</v>
      </c>
      <c r="Q4" s="93" t="s">
        <v>224</v>
      </c>
      <c r="R4" s="94" t="s">
        <v>249</v>
      </c>
      <c r="S4" s="95" t="s">
        <v>238</v>
      </c>
      <c r="T4" s="95"/>
      <c r="U4" s="95"/>
    </row>
    <row r="5" spans="1:21" ht="27.6">
      <c r="A5" s="136" t="s">
        <v>225</v>
      </c>
      <c r="B5" s="25" t="s">
        <v>289</v>
      </c>
      <c r="C5" s="79"/>
      <c r="D5" s="79"/>
      <c r="E5" s="79"/>
      <c r="F5" s="79"/>
      <c r="G5" s="79"/>
      <c r="H5" s="79"/>
      <c r="I5" s="79"/>
      <c r="J5" s="79">
        <v>2E-3</v>
      </c>
      <c r="K5" s="79">
        <v>0.03</v>
      </c>
      <c r="L5" s="79">
        <v>0.05</v>
      </c>
      <c r="M5" s="79">
        <v>0.01</v>
      </c>
      <c r="N5" s="79"/>
      <c r="O5" s="79"/>
      <c r="P5" s="79">
        <v>1.4999999999999999E-2</v>
      </c>
      <c r="Q5" s="79"/>
      <c r="R5" s="79"/>
      <c r="S5" s="80"/>
      <c r="T5" s="80"/>
      <c r="U5" s="80"/>
    </row>
    <row r="6" spans="1:21">
      <c r="A6" s="137"/>
      <c r="B6" s="25" t="s">
        <v>236</v>
      </c>
      <c r="C6" s="79"/>
      <c r="D6" s="79"/>
      <c r="E6" s="79"/>
      <c r="F6" s="79"/>
      <c r="G6" s="79"/>
      <c r="H6" s="79"/>
      <c r="I6" s="79"/>
      <c r="J6" s="79"/>
      <c r="K6" s="79"/>
      <c r="L6" s="79">
        <v>0.05</v>
      </c>
      <c r="M6" s="79"/>
      <c r="N6" s="79">
        <v>1E-3</v>
      </c>
      <c r="O6" s="79"/>
      <c r="P6" s="79">
        <v>1.4999999999999999E-2</v>
      </c>
      <c r="Q6" s="79"/>
      <c r="R6" s="79"/>
      <c r="S6" s="80"/>
      <c r="T6" s="80"/>
      <c r="U6" s="80"/>
    </row>
    <row r="7" spans="1:21">
      <c r="A7" s="137"/>
      <c r="B7" s="24" t="s">
        <v>237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>
        <v>0.05</v>
      </c>
      <c r="R7" s="79"/>
      <c r="S7" s="80"/>
      <c r="T7" s="80"/>
      <c r="U7" s="80"/>
    </row>
    <row r="8" spans="1:21">
      <c r="A8" s="137"/>
      <c r="B8" s="25" t="s">
        <v>238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88">
        <v>0.01</v>
      </c>
      <c r="T8" s="80"/>
      <c r="U8" s="80"/>
    </row>
    <row r="9" spans="1:21">
      <c r="A9" s="137"/>
      <c r="B9" s="4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80"/>
      <c r="U9" s="80"/>
    </row>
    <row r="10" spans="1:21">
      <c r="A10" s="138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80"/>
      <c r="T10" s="80"/>
      <c r="U10" s="80"/>
    </row>
    <row r="11" spans="1:21" ht="27.6">
      <c r="A11" s="136" t="s">
        <v>226</v>
      </c>
      <c r="B11" s="24" t="s">
        <v>67</v>
      </c>
      <c r="C11" s="24"/>
      <c r="D11" s="96">
        <v>0.06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80"/>
    </row>
    <row r="12" spans="1:21">
      <c r="A12" s="137"/>
      <c r="B12" s="24" t="s">
        <v>252</v>
      </c>
      <c r="C12" s="96">
        <v>0.03</v>
      </c>
      <c r="D12" s="24"/>
      <c r="E12" s="79">
        <v>0.02</v>
      </c>
      <c r="F12" s="79"/>
      <c r="G12" s="79">
        <v>5.0000000000000001E-3</v>
      </c>
      <c r="H12" s="79">
        <v>5.0000000000000001E-3</v>
      </c>
      <c r="I12" s="79">
        <v>5.0000000000000001E-3</v>
      </c>
      <c r="J12" s="79">
        <v>2E-3</v>
      </c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80"/>
    </row>
    <row r="13" spans="1:21">
      <c r="A13" s="137"/>
      <c r="B13" s="24" t="s">
        <v>240</v>
      </c>
      <c r="C13" s="96">
        <v>0.04</v>
      </c>
      <c r="D13" s="24"/>
      <c r="E13" s="79"/>
      <c r="F13" s="79"/>
      <c r="G13" s="79"/>
      <c r="H13" s="79">
        <v>5.0000000000000001E-3</v>
      </c>
      <c r="I13" s="79"/>
      <c r="J13" s="79">
        <v>2E-3</v>
      </c>
      <c r="K13" s="79"/>
      <c r="L13" s="79"/>
      <c r="M13" s="79"/>
      <c r="N13" s="79"/>
      <c r="O13" s="79"/>
      <c r="P13" s="79"/>
      <c r="Q13" s="79">
        <v>0.01</v>
      </c>
      <c r="R13" s="79"/>
      <c r="S13" s="79"/>
      <c r="T13" s="79"/>
      <c r="U13" s="80"/>
    </row>
    <row r="14" spans="1:21" ht="27.6">
      <c r="A14" s="137"/>
      <c r="B14" s="24" t="s">
        <v>276</v>
      </c>
      <c r="C14" s="24"/>
      <c r="D14" s="24"/>
      <c r="E14" s="79"/>
      <c r="F14" s="79">
        <v>0.03</v>
      </c>
      <c r="G14" s="79"/>
      <c r="H14" s="79">
        <v>5.0000000000000001E-3</v>
      </c>
      <c r="I14" s="79">
        <v>5.0000000000000001E-3</v>
      </c>
      <c r="J14" s="79">
        <v>2E-3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80"/>
    </row>
    <row r="15" spans="1:21">
      <c r="A15" s="137"/>
      <c r="B15" s="24" t="s">
        <v>290</v>
      </c>
      <c r="C15" s="25"/>
      <c r="D15" s="25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>
        <v>1E-3</v>
      </c>
      <c r="P15" s="79">
        <v>1.4999999999999999E-2</v>
      </c>
      <c r="Q15" s="79"/>
      <c r="R15" s="79">
        <v>5.0000000000000001E-3</v>
      </c>
      <c r="S15" s="79"/>
      <c r="T15" s="79"/>
      <c r="U15" s="80"/>
    </row>
    <row r="16" spans="1:21">
      <c r="A16" s="137"/>
      <c r="B16" s="25" t="s">
        <v>242</v>
      </c>
      <c r="C16" s="78"/>
      <c r="D16" s="78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>
        <v>5.0000000000000001E-3</v>
      </c>
      <c r="R16" s="79"/>
      <c r="S16" s="79"/>
      <c r="T16" s="79"/>
      <c r="U16" s="80"/>
    </row>
    <row r="17" spans="1:21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80"/>
      <c r="U17" s="80"/>
    </row>
    <row r="18" spans="1:21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80"/>
      <c r="U18" s="80"/>
    </row>
    <row r="19" spans="1:21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80"/>
      <c r="T19" s="80"/>
      <c r="U19" s="80"/>
    </row>
    <row r="20" spans="1:21">
      <c r="A20" s="137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80"/>
      <c r="T20" s="80"/>
      <c r="U20" s="80"/>
    </row>
    <row r="21" spans="1:21">
      <c r="A21" s="13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80"/>
      <c r="T21" s="80"/>
      <c r="U21" s="80"/>
    </row>
    <row r="22" spans="1:21">
      <c r="A22" s="128" t="s">
        <v>229</v>
      </c>
      <c r="B22" s="129"/>
      <c r="C22" s="79">
        <f t="shared" ref="C22:S22" si="0">SUM(C5:C21)</f>
        <v>7.0000000000000007E-2</v>
      </c>
      <c r="D22" s="79">
        <f>SUM(D11:D21)</f>
        <v>0.06</v>
      </c>
      <c r="E22" s="79">
        <f t="shared" si="0"/>
        <v>0.02</v>
      </c>
      <c r="F22" s="79">
        <f>SUM(F11:F21)</f>
        <v>0.03</v>
      </c>
      <c r="G22" s="79">
        <f t="shared" si="0"/>
        <v>5.0000000000000001E-3</v>
      </c>
      <c r="H22" s="79">
        <f t="shared" si="0"/>
        <v>1.4999999999999999E-2</v>
      </c>
      <c r="I22" s="79">
        <f t="shared" si="0"/>
        <v>0.01</v>
      </c>
      <c r="J22" s="79">
        <f t="shared" si="0"/>
        <v>8.0000000000000002E-3</v>
      </c>
      <c r="K22" s="79">
        <f t="shared" si="0"/>
        <v>0.03</v>
      </c>
      <c r="L22" s="79">
        <f t="shared" si="0"/>
        <v>0.1</v>
      </c>
      <c r="M22" s="79">
        <f t="shared" si="0"/>
        <v>0.01</v>
      </c>
      <c r="N22" s="79">
        <f t="shared" si="0"/>
        <v>1E-3</v>
      </c>
      <c r="O22" s="79">
        <f>SUM(O5:O21)</f>
        <v>1E-3</v>
      </c>
      <c r="P22" s="79">
        <f t="shared" si="0"/>
        <v>4.4999999999999998E-2</v>
      </c>
      <c r="Q22" s="79">
        <f t="shared" si="0"/>
        <v>6.5000000000000002E-2</v>
      </c>
      <c r="R22" s="79">
        <f t="shared" si="0"/>
        <v>5.0000000000000001E-3</v>
      </c>
      <c r="S22" s="79">
        <f t="shared" si="0"/>
        <v>0.01</v>
      </c>
      <c r="T22" s="80"/>
      <c r="U22" s="80"/>
    </row>
    <row r="23" spans="1:21">
      <c r="A23" s="128" t="s">
        <v>230</v>
      </c>
      <c r="B23" s="129"/>
      <c r="C23" s="79">
        <f>C22*59</f>
        <v>4.1300000000000008</v>
      </c>
      <c r="D23" s="79">
        <f t="shared" ref="D23:S23" si="1">D22*59</f>
        <v>3.54</v>
      </c>
      <c r="E23" s="79">
        <f t="shared" si="1"/>
        <v>1.18</v>
      </c>
      <c r="F23" s="79">
        <f t="shared" si="1"/>
        <v>1.77</v>
      </c>
      <c r="G23" s="79">
        <f t="shared" si="1"/>
        <v>0.29499999999999998</v>
      </c>
      <c r="H23" s="79">
        <f t="shared" si="1"/>
        <v>0.88500000000000001</v>
      </c>
      <c r="I23" s="79">
        <f t="shared" si="1"/>
        <v>0.59</v>
      </c>
      <c r="J23" s="79">
        <f t="shared" si="1"/>
        <v>0.47200000000000003</v>
      </c>
      <c r="K23" s="79">
        <f t="shared" si="1"/>
        <v>1.77</v>
      </c>
      <c r="L23" s="79">
        <f t="shared" si="1"/>
        <v>5.9</v>
      </c>
      <c r="M23" s="79">
        <f t="shared" si="1"/>
        <v>0.59</v>
      </c>
      <c r="N23" s="79">
        <f t="shared" si="1"/>
        <v>5.9000000000000004E-2</v>
      </c>
      <c r="O23" s="79">
        <f t="shared" si="1"/>
        <v>5.9000000000000004E-2</v>
      </c>
      <c r="P23" s="79">
        <f t="shared" si="1"/>
        <v>2.6549999999999998</v>
      </c>
      <c r="Q23" s="79">
        <f t="shared" si="1"/>
        <v>3.835</v>
      </c>
      <c r="R23" s="79">
        <f t="shared" si="1"/>
        <v>0.29499999999999998</v>
      </c>
      <c r="S23" s="79">
        <f t="shared" si="1"/>
        <v>0.59</v>
      </c>
      <c r="T23" s="80"/>
      <c r="U23" s="80"/>
    </row>
    <row r="24" spans="1:21">
      <c r="A24" s="128" t="s">
        <v>231</v>
      </c>
      <c r="B24" s="129"/>
      <c r="C24" s="81">
        <v>350</v>
      </c>
      <c r="D24" s="81">
        <v>255</v>
      </c>
      <c r="E24" s="81">
        <v>65</v>
      </c>
      <c r="F24" s="81">
        <v>75</v>
      </c>
      <c r="G24" s="81">
        <v>180</v>
      </c>
      <c r="H24" s="81">
        <v>65</v>
      </c>
      <c r="I24" s="81">
        <v>160</v>
      </c>
      <c r="J24" s="81">
        <v>25</v>
      </c>
      <c r="K24" s="81">
        <v>55</v>
      </c>
      <c r="L24" s="81">
        <v>85</v>
      </c>
      <c r="M24" s="81">
        <v>800</v>
      </c>
      <c r="N24" s="81">
        <v>850</v>
      </c>
      <c r="O24" s="81">
        <v>560</v>
      </c>
      <c r="P24" s="81">
        <v>105</v>
      </c>
      <c r="Q24" s="81">
        <v>65</v>
      </c>
      <c r="R24" s="81">
        <v>290</v>
      </c>
      <c r="S24" s="81">
        <v>890</v>
      </c>
      <c r="T24" s="80"/>
      <c r="U24" s="80"/>
    </row>
    <row r="25" spans="1:21">
      <c r="A25" s="128" t="s">
        <v>232</v>
      </c>
      <c r="B25" s="129"/>
      <c r="C25" s="89">
        <f>C24*C23</f>
        <v>1445.5000000000002</v>
      </c>
      <c r="D25" s="89">
        <f t="shared" ref="D25:S25" si="2">D24*D23</f>
        <v>902.7</v>
      </c>
      <c r="E25" s="89">
        <f t="shared" si="2"/>
        <v>76.7</v>
      </c>
      <c r="F25" s="89">
        <f t="shared" si="2"/>
        <v>132.75</v>
      </c>
      <c r="G25" s="89">
        <f t="shared" si="2"/>
        <v>53.099999999999994</v>
      </c>
      <c r="H25" s="89">
        <f t="shared" si="2"/>
        <v>57.524999999999999</v>
      </c>
      <c r="I25" s="89">
        <f t="shared" si="2"/>
        <v>94.399999999999991</v>
      </c>
      <c r="J25" s="89">
        <f t="shared" si="2"/>
        <v>11.8</v>
      </c>
      <c r="K25" s="89">
        <f t="shared" si="2"/>
        <v>97.35</v>
      </c>
      <c r="L25" s="89">
        <f t="shared" si="2"/>
        <v>501.50000000000006</v>
      </c>
      <c r="M25" s="89">
        <f t="shared" si="2"/>
        <v>472</v>
      </c>
      <c r="N25" s="89">
        <f t="shared" si="2"/>
        <v>50.150000000000006</v>
      </c>
      <c r="O25" s="89">
        <f t="shared" si="2"/>
        <v>33.04</v>
      </c>
      <c r="P25" s="89">
        <f t="shared" si="2"/>
        <v>278.77499999999998</v>
      </c>
      <c r="Q25" s="89">
        <f t="shared" si="2"/>
        <v>249.27500000000001</v>
      </c>
      <c r="R25" s="89">
        <f t="shared" si="2"/>
        <v>85.55</v>
      </c>
      <c r="S25" s="89">
        <f t="shared" si="2"/>
        <v>525.1</v>
      </c>
      <c r="T25" s="89">
        <f>SUM(C25:S25)</f>
        <v>5067.2150000000001</v>
      </c>
      <c r="U25" s="82">
        <f>T25/U2</f>
        <v>85.885000000000005</v>
      </c>
    </row>
    <row r="26" spans="1:21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</row>
    <row r="27" spans="1:21">
      <c r="A27" s="83"/>
      <c r="B27" s="83" t="s">
        <v>275</v>
      </c>
      <c r="C27" s="83"/>
      <c r="D27" s="83"/>
      <c r="E27" s="83"/>
      <c r="F27" s="83"/>
      <c r="G27" s="130" t="s">
        <v>233</v>
      </c>
      <c r="H27" s="131"/>
      <c r="I27" s="131"/>
      <c r="J27" s="131"/>
      <c r="K27" s="131"/>
      <c r="L27" s="131"/>
      <c r="M27" s="131"/>
      <c r="N27" s="131"/>
      <c r="O27" s="86"/>
      <c r="P27" s="130" t="s">
        <v>234</v>
      </c>
      <c r="Q27" s="130"/>
      <c r="R27" s="130"/>
      <c r="S27" s="130"/>
      <c r="T27" s="130"/>
      <c r="U27" s="130"/>
    </row>
    <row r="28" spans="1:21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</row>
    <row r="29" spans="1:21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</row>
  </sheetData>
  <mergeCells count="9">
    <mergeCell ref="A25:B25"/>
    <mergeCell ref="G27:N27"/>
    <mergeCell ref="P27:U27"/>
    <mergeCell ref="A3:U3"/>
    <mergeCell ref="A5:A10"/>
    <mergeCell ref="A11:A21"/>
    <mergeCell ref="A22:B22"/>
    <mergeCell ref="A23:B23"/>
    <mergeCell ref="A24:B24"/>
  </mergeCells>
  <printOptions horizontalCentered="1" verticalCentered="1"/>
  <pageMargins left="0" right="0" top="0" bottom="0" header="0" footer="0"/>
  <pageSetup paperSize="9" orientation="landscape" verticalDpi="0" r:id="rId1"/>
  <ignoredErrors>
    <ignoredError sqref="D22:E2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W29"/>
  <sheetViews>
    <sheetView workbookViewId="0">
      <selection sqref="A1:XFD1048576"/>
    </sheetView>
  </sheetViews>
  <sheetFormatPr defaultRowHeight="14.4"/>
  <cols>
    <col min="1" max="1" width="4.44140625" customWidth="1"/>
    <col min="2" max="2" width="16.88671875" customWidth="1"/>
    <col min="3" max="23" width="5.6640625" customWidth="1"/>
  </cols>
  <sheetData>
    <row r="1" spans="1:23" ht="21">
      <c r="B1" s="73" t="s">
        <v>213</v>
      </c>
    </row>
    <row r="2" spans="1:23">
      <c r="W2" s="74">
        <v>59</v>
      </c>
    </row>
    <row r="3" spans="1:23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4"/>
      <c r="U3" s="134"/>
      <c r="V3" s="134"/>
      <c r="W3" s="135"/>
    </row>
    <row r="4" spans="1:23" ht="105">
      <c r="A4" s="75"/>
      <c r="B4" s="76" t="s">
        <v>215</v>
      </c>
      <c r="C4" s="84" t="s">
        <v>216</v>
      </c>
      <c r="D4" s="84" t="s">
        <v>217</v>
      </c>
      <c r="E4" s="84" t="s">
        <v>244</v>
      </c>
      <c r="F4" s="84" t="s">
        <v>273</v>
      </c>
      <c r="G4" s="84" t="s">
        <v>219</v>
      </c>
      <c r="H4" s="84" t="s">
        <v>220</v>
      </c>
      <c r="I4" s="84" t="s">
        <v>221</v>
      </c>
      <c r="J4" s="84" t="s">
        <v>222</v>
      </c>
      <c r="K4" s="84" t="s">
        <v>297</v>
      </c>
      <c r="L4" s="84" t="s">
        <v>257</v>
      </c>
      <c r="M4" s="84" t="s">
        <v>246</v>
      </c>
      <c r="N4" s="84" t="s">
        <v>27</v>
      </c>
      <c r="O4" s="87" t="s">
        <v>248</v>
      </c>
      <c r="P4" s="93" t="s">
        <v>137</v>
      </c>
      <c r="Q4" s="84" t="s">
        <v>223</v>
      </c>
      <c r="R4" s="84" t="s">
        <v>249</v>
      </c>
      <c r="S4" s="84" t="s">
        <v>224</v>
      </c>
      <c r="T4" s="85" t="s">
        <v>228</v>
      </c>
      <c r="U4" s="87" t="s">
        <v>293</v>
      </c>
      <c r="V4" s="77"/>
      <c r="W4" s="77"/>
    </row>
    <row r="5" spans="1:23" ht="27.6">
      <c r="A5" s="136" t="s">
        <v>225</v>
      </c>
      <c r="B5" s="24" t="s">
        <v>292</v>
      </c>
      <c r="C5" s="79"/>
      <c r="D5" s="79"/>
      <c r="E5" s="79"/>
      <c r="F5" s="79"/>
      <c r="G5" s="79"/>
      <c r="H5" s="79"/>
      <c r="I5" s="79"/>
      <c r="J5" s="79">
        <v>2E-3</v>
      </c>
      <c r="K5" s="79"/>
      <c r="L5" s="79">
        <v>0.03</v>
      </c>
      <c r="M5" s="79"/>
      <c r="N5" s="79">
        <v>5.0000000000000001E-3</v>
      </c>
      <c r="O5" s="79"/>
      <c r="P5" s="79"/>
      <c r="Q5" s="79"/>
      <c r="R5" s="79"/>
      <c r="S5" s="79">
        <v>0.01</v>
      </c>
      <c r="T5" s="79">
        <v>0.02</v>
      </c>
      <c r="U5" s="80"/>
      <c r="V5" s="80"/>
      <c r="W5" s="80"/>
    </row>
    <row r="6" spans="1:23" ht="27.6">
      <c r="A6" s="137"/>
      <c r="B6" s="25" t="s">
        <v>251</v>
      </c>
      <c r="C6" s="79"/>
      <c r="D6" s="79">
        <v>0.1</v>
      </c>
      <c r="E6" s="79"/>
      <c r="F6" s="79"/>
      <c r="G6" s="79"/>
      <c r="H6" s="79">
        <v>5.0000000000000001E-3</v>
      </c>
      <c r="I6" s="79"/>
      <c r="J6" s="79">
        <v>2E-3</v>
      </c>
      <c r="K6" s="79"/>
      <c r="L6" s="79"/>
      <c r="M6" s="79">
        <v>0.05</v>
      </c>
      <c r="N6" s="79"/>
      <c r="O6" s="79"/>
      <c r="P6" s="79"/>
      <c r="Q6" s="79"/>
      <c r="R6" s="79"/>
      <c r="S6" s="79"/>
      <c r="T6" s="79"/>
      <c r="U6" s="80"/>
      <c r="V6" s="80"/>
      <c r="W6" s="80"/>
    </row>
    <row r="7" spans="1:23">
      <c r="A7" s="137"/>
      <c r="B7" s="24" t="s">
        <v>290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>
        <v>1E-3</v>
      </c>
      <c r="P7" s="79"/>
      <c r="Q7" s="79">
        <v>1.4999999999999999E-2</v>
      </c>
      <c r="R7" s="79">
        <v>5.0000000000000001E-3</v>
      </c>
      <c r="S7" s="79"/>
      <c r="T7" s="79"/>
      <c r="U7" s="80"/>
      <c r="V7" s="80"/>
      <c r="W7" s="80"/>
    </row>
    <row r="8" spans="1:23">
      <c r="A8" s="137"/>
      <c r="B8" s="24" t="s">
        <v>242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>
        <v>0.05</v>
      </c>
      <c r="T8" s="79"/>
      <c r="U8" s="88"/>
      <c r="V8" s="80"/>
      <c r="W8" s="80"/>
    </row>
    <row r="9" spans="1:23">
      <c r="A9" s="137"/>
      <c r="B9" s="25" t="s">
        <v>293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>
        <v>0.1</v>
      </c>
      <c r="V9" s="80"/>
      <c r="W9" s="80"/>
    </row>
    <row r="10" spans="1:23">
      <c r="A10" s="138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0"/>
      <c r="V10" s="80"/>
      <c r="W10" s="80"/>
    </row>
    <row r="11" spans="1:23" ht="27.6">
      <c r="A11" s="136" t="s">
        <v>226</v>
      </c>
      <c r="B11" s="24" t="s">
        <v>239</v>
      </c>
      <c r="C11" s="79">
        <v>0.04</v>
      </c>
      <c r="D11" s="79">
        <v>0.02</v>
      </c>
      <c r="E11" s="79">
        <v>0.02</v>
      </c>
      <c r="F11" s="79"/>
      <c r="G11" s="79">
        <v>5.0000000000000001E-3</v>
      </c>
      <c r="H11" s="79">
        <v>5.0000000000000001E-3</v>
      </c>
      <c r="I11" s="79">
        <v>5.0000000000000001E-3</v>
      </c>
      <c r="J11" s="79">
        <v>2E-3</v>
      </c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80"/>
      <c r="W11" s="80"/>
    </row>
    <row r="12" spans="1:23" ht="27.6">
      <c r="A12" s="137"/>
      <c r="B12" s="24" t="s">
        <v>294</v>
      </c>
      <c r="C12" s="79">
        <v>0.03</v>
      </c>
      <c r="D12" s="79"/>
      <c r="E12" s="79"/>
      <c r="F12" s="79"/>
      <c r="G12" s="79">
        <v>5.0000000000000001E-3</v>
      </c>
      <c r="H12" s="79">
        <v>5.0000000000000001E-3</v>
      </c>
      <c r="I12" s="79">
        <v>5.0000000000000001E-3</v>
      </c>
      <c r="J12" s="79">
        <v>2E-3</v>
      </c>
      <c r="K12" s="79">
        <v>5.0000000000000001E-3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80"/>
      <c r="W12" s="80"/>
    </row>
    <row r="13" spans="1:23" ht="27.6">
      <c r="A13" s="137"/>
      <c r="B13" s="24" t="s">
        <v>295</v>
      </c>
      <c r="C13" s="79"/>
      <c r="D13" s="79"/>
      <c r="E13" s="79"/>
      <c r="F13" s="79">
        <v>0.03</v>
      </c>
      <c r="G13" s="79"/>
      <c r="H13" s="79">
        <v>5.0000000000000001E-3</v>
      </c>
      <c r="I13" s="79">
        <v>5.0000000000000001E-3</v>
      </c>
      <c r="J13" s="79">
        <v>2E-3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80"/>
      <c r="W13" s="80"/>
    </row>
    <row r="14" spans="1:23">
      <c r="A14" s="137"/>
      <c r="B14" s="24" t="s">
        <v>296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>
        <v>0.02</v>
      </c>
      <c r="Q14" s="79">
        <v>1.4999999999999999E-2</v>
      </c>
      <c r="R14" s="79"/>
      <c r="S14" s="79"/>
      <c r="T14" s="79"/>
      <c r="U14" s="79"/>
      <c r="V14" s="80"/>
      <c r="W14" s="80"/>
    </row>
    <row r="15" spans="1:23">
      <c r="A15" s="137"/>
      <c r="B15" s="25" t="s">
        <v>242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>
        <v>0.05</v>
      </c>
      <c r="T15" s="79"/>
      <c r="U15" s="79"/>
      <c r="V15" s="80"/>
      <c r="W15" s="80"/>
    </row>
    <row r="16" spans="1:23">
      <c r="A16" s="137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80"/>
      <c r="W16" s="80"/>
    </row>
    <row r="17" spans="1:23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80"/>
      <c r="W17" s="80"/>
    </row>
    <row r="18" spans="1:23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80"/>
      <c r="W18" s="80"/>
    </row>
    <row r="19" spans="1:23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80"/>
      <c r="V19" s="80"/>
      <c r="W19" s="80"/>
    </row>
    <row r="20" spans="1:23">
      <c r="A20" s="137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80"/>
      <c r="V20" s="80"/>
      <c r="W20" s="80"/>
    </row>
    <row r="21" spans="1:23">
      <c r="A21" s="13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80"/>
      <c r="V21" s="80"/>
      <c r="W21" s="80"/>
    </row>
    <row r="22" spans="1:23">
      <c r="A22" s="128" t="s">
        <v>229</v>
      </c>
      <c r="B22" s="129"/>
      <c r="C22" s="79">
        <f t="shared" ref="C22:U22" si="0">SUM(C5:C21)</f>
        <v>7.0000000000000007E-2</v>
      </c>
      <c r="D22" s="79">
        <f t="shared" si="0"/>
        <v>0.12000000000000001</v>
      </c>
      <c r="E22" s="79">
        <f>SUM(E5:E21)</f>
        <v>0.02</v>
      </c>
      <c r="F22" s="79">
        <f t="shared" si="0"/>
        <v>0.03</v>
      </c>
      <c r="G22" s="79">
        <f t="shared" si="0"/>
        <v>0.01</v>
      </c>
      <c r="H22" s="79">
        <f t="shared" si="0"/>
        <v>0.02</v>
      </c>
      <c r="I22" s="79">
        <f t="shared" si="0"/>
        <v>1.4999999999999999E-2</v>
      </c>
      <c r="J22" s="79">
        <f t="shared" si="0"/>
        <v>0.01</v>
      </c>
      <c r="K22" s="79">
        <f>SUM(K5:K21)</f>
        <v>5.0000000000000001E-3</v>
      </c>
      <c r="L22" s="79">
        <f t="shared" si="0"/>
        <v>0.03</v>
      </c>
      <c r="M22" s="79">
        <f t="shared" si="0"/>
        <v>0.05</v>
      </c>
      <c r="N22" s="79">
        <f t="shared" si="0"/>
        <v>5.0000000000000001E-3</v>
      </c>
      <c r="O22" s="79">
        <f>SUM(O5:O21)</f>
        <v>1E-3</v>
      </c>
      <c r="P22" s="79">
        <f>SUM(P5:P21)</f>
        <v>0.02</v>
      </c>
      <c r="Q22" s="79">
        <f t="shared" si="0"/>
        <v>0.03</v>
      </c>
      <c r="R22" s="79">
        <f>SUM(R5:R21)</f>
        <v>5.0000000000000001E-3</v>
      </c>
      <c r="S22" s="79">
        <f t="shared" si="0"/>
        <v>0.11000000000000001</v>
      </c>
      <c r="T22" s="79">
        <f t="shared" si="0"/>
        <v>0.02</v>
      </c>
      <c r="U22" s="79">
        <f t="shared" si="0"/>
        <v>0.1</v>
      </c>
      <c r="V22" s="80"/>
      <c r="W22" s="80"/>
    </row>
    <row r="23" spans="1:23">
      <c r="A23" s="128" t="s">
        <v>230</v>
      </c>
      <c r="B23" s="129"/>
      <c r="C23" s="79">
        <f>C22*59</f>
        <v>4.1300000000000008</v>
      </c>
      <c r="D23" s="79">
        <f t="shared" ref="D23:U23" si="1">D22*59</f>
        <v>7.080000000000001</v>
      </c>
      <c r="E23" s="79">
        <f t="shared" si="1"/>
        <v>1.18</v>
      </c>
      <c r="F23" s="79">
        <f t="shared" si="1"/>
        <v>1.77</v>
      </c>
      <c r="G23" s="79">
        <f t="shared" si="1"/>
        <v>0.59</v>
      </c>
      <c r="H23" s="79">
        <f t="shared" si="1"/>
        <v>1.18</v>
      </c>
      <c r="I23" s="79">
        <f t="shared" si="1"/>
        <v>0.88500000000000001</v>
      </c>
      <c r="J23" s="79">
        <f t="shared" si="1"/>
        <v>0.59</v>
      </c>
      <c r="K23" s="79">
        <f t="shared" si="1"/>
        <v>0.29499999999999998</v>
      </c>
      <c r="L23" s="79">
        <f t="shared" si="1"/>
        <v>1.77</v>
      </c>
      <c r="M23" s="79">
        <f t="shared" si="1"/>
        <v>2.95</v>
      </c>
      <c r="N23" s="79">
        <f t="shared" si="1"/>
        <v>0.29499999999999998</v>
      </c>
      <c r="O23" s="79">
        <f t="shared" si="1"/>
        <v>5.9000000000000004E-2</v>
      </c>
      <c r="P23" s="79">
        <f t="shared" si="1"/>
        <v>1.18</v>
      </c>
      <c r="Q23" s="79">
        <f t="shared" si="1"/>
        <v>1.77</v>
      </c>
      <c r="R23" s="79">
        <f t="shared" si="1"/>
        <v>0.29499999999999998</v>
      </c>
      <c r="S23" s="79">
        <f t="shared" si="1"/>
        <v>6.4900000000000011</v>
      </c>
      <c r="T23" s="79">
        <v>10</v>
      </c>
      <c r="U23" s="79">
        <f t="shared" si="1"/>
        <v>5.9</v>
      </c>
      <c r="V23" s="80"/>
      <c r="W23" s="80"/>
    </row>
    <row r="24" spans="1:23">
      <c r="A24" s="128" t="s">
        <v>231</v>
      </c>
      <c r="B24" s="129"/>
      <c r="C24" s="81">
        <v>350</v>
      </c>
      <c r="D24" s="81">
        <v>65</v>
      </c>
      <c r="E24" s="81">
        <v>75</v>
      </c>
      <c r="F24" s="81">
        <v>45</v>
      </c>
      <c r="G24" s="81">
        <v>180</v>
      </c>
      <c r="H24" s="81">
        <v>65</v>
      </c>
      <c r="I24" s="81">
        <v>160</v>
      </c>
      <c r="J24" s="81">
        <v>25</v>
      </c>
      <c r="K24" s="81">
        <v>45</v>
      </c>
      <c r="L24" s="81">
        <v>270</v>
      </c>
      <c r="M24" s="81">
        <v>85</v>
      </c>
      <c r="N24" s="81">
        <v>800</v>
      </c>
      <c r="O24" s="81">
        <v>560</v>
      </c>
      <c r="P24" s="81">
        <v>220</v>
      </c>
      <c r="Q24" s="81">
        <v>105</v>
      </c>
      <c r="R24" s="81">
        <v>290</v>
      </c>
      <c r="S24" s="81">
        <v>65</v>
      </c>
      <c r="T24" s="81">
        <v>12</v>
      </c>
      <c r="U24" s="81">
        <v>200</v>
      </c>
      <c r="V24" s="80"/>
      <c r="W24" s="80"/>
    </row>
    <row r="25" spans="1:23">
      <c r="A25" s="128" t="s">
        <v>232</v>
      </c>
      <c r="B25" s="129"/>
      <c r="C25" s="89">
        <f>C24*C23</f>
        <v>1445.5000000000002</v>
      </c>
      <c r="D25" s="89">
        <f t="shared" ref="D25:U25" si="2">D24*D23</f>
        <v>460.20000000000005</v>
      </c>
      <c r="E25" s="89">
        <f t="shared" si="2"/>
        <v>88.5</v>
      </c>
      <c r="F25" s="89">
        <f t="shared" si="2"/>
        <v>79.650000000000006</v>
      </c>
      <c r="G25" s="89">
        <f t="shared" si="2"/>
        <v>106.19999999999999</v>
      </c>
      <c r="H25" s="89">
        <f t="shared" si="2"/>
        <v>76.7</v>
      </c>
      <c r="I25" s="89">
        <f t="shared" si="2"/>
        <v>141.6</v>
      </c>
      <c r="J25" s="89">
        <f t="shared" si="2"/>
        <v>14.75</v>
      </c>
      <c r="K25" s="89">
        <f t="shared" si="2"/>
        <v>13.274999999999999</v>
      </c>
      <c r="L25" s="89">
        <f t="shared" si="2"/>
        <v>477.9</v>
      </c>
      <c r="M25" s="89">
        <f t="shared" si="2"/>
        <v>250.75000000000003</v>
      </c>
      <c r="N25" s="89">
        <f t="shared" si="2"/>
        <v>236</v>
      </c>
      <c r="O25" s="89">
        <f t="shared" si="2"/>
        <v>33.04</v>
      </c>
      <c r="P25" s="89">
        <f t="shared" si="2"/>
        <v>259.59999999999997</v>
      </c>
      <c r="Q25" s="89">
        <f t="shared" si="2"/>
        <v>185.85</v>
      </c>
      <c r="R25" s="89">
        <f t="shared" si="2"/>
        <v>85.55</v>
      </c>
      <c r="S25" s="89">
        <f t="shared" si="2"/>
        <v>421.85000000000008</v>
      </c>
      <c r="T25" s="89">
        <f t="shared" si="2"/>
        <v>120</v>
      </c>
      <c r="U25" s="89">
        <f t="shared" si="2"/>
        <v>1180</v>
      </c>
      <c r="V25" s="89">
        <f>SUM(C25:U25)</f>
        <v>5676.915</v>
      </c>
      <c r="W25" s="82">
        <f>V25/W2</f>
        <v>96.21889830508475</v>
      </c>
    </row>
    <row r="26" spans="1:23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pans="1:23">
      <c r="A27" s="83"/>
      <c r="B27" s="83" t="s">
        <v>274</v>
      </c>
      <c r="C27" s="83"/>
      <c r="D27" s="83"/>
      <c r="E27" s="83"/>
      <c r="F27" s="83"/>
      <c r="G27" s="130" t="s">
        <v>233</v>
      </c>
      <c r="H27" s="131"/>
      <c r="I27" s="131"/>
      <c r="J27" s="131"/>
      <c r="K27" s="131"/>
      <c r="L27" s="131"/>
      <c r="M27" s="131"/>
      <c r="N27" s="131"/>
      <c r="O27" s="86"/>
      <c r="P27" s="86"/>
      <c r="Q27" s="130" t="s">
        <v>234</v>
      </c>
      <c r="R27" s="130"/>
      <c r="S27" s="130"/>
      <c r="T27" s="130"/>
      <c r="U27" s="130"/>
      <c r="V27" s="130"/>
      <c r="W27" s="130"/>
    </row>
    <row r="28" spans="1:23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</row>
    <row r="29" spans="1:23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</sheetData>
  <mergeCells count="9">
    <mergeCell ref="A25:B25"/>
    <mergeCell ref="G27:N27"/>
    <mergeCell ref="Q27:W27"/>
    <mergeCell ref="A3:W3"/>
    <mergeCell ref="A5:A10"/>
    <mergeCell ref="A11:A21"/>
    <mergeCell ref="A22:B22"/>
    <mergeCell ref="A23:B23"/>
    <mergeCell ref="A24:B24"/>
  </mergeCells>
  <printOptions horizontalCentered="1" verticalCentered="1"/>
  <pageMargins left="0" right="0" top="0" bottom="0" header="0" footer="0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29"/>
  <sheetViews>
    <sheetView workbookViewId="0">
      <selection sqref="A1:XFD1048576"/>
    </sheetView>
  </sheetViews>
  <sheetFormatPr defaultRowHeight="14.4"/>
  <cols>
    <col min="1" max="1" width="4.44140625" customWidth="1"/>
    <col min="2" max="2" width="16.88671875" customWidth="1"/>
    <col min="3" max="23" width="5.6640625" customWidth="1"/>
  </cols>
  <sheetData>
    <row r="1" spans="1:23" ht="21">
      <c r="B1" s="73" t="s">
        <v>213</v>
      </c>
    </row>
    <row r="2" spans="1:23">
      <c r="W2" s="74">
        <v>59</v>
      </c>
    </row>
    <row r="3" spans="1:23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4"/>
      <c r="U3" s="134"/>
      <c r="V3" s="134"/>
      <c r="W3" s="135"/>
    </row>
    <row r="4" spans="1:23" s="72" customFormat="1" ht="109.8">
      <c r="A4" s="75"/>
      <c r="B4" s="76" t="s">
        <v>215</v>
      </c>
      <c r="C4" s="93" t="s">
        <v>216</v>
      </c>
      <c r="D4" s="87" t="s">
        <v>57</v>
      </c>
      <c r="E4" s="93" t="s">
        <v>217</v>
      </c>
      <c r="F4" s="84" t="s">
        <v>255</v>
      </c>
      <c r="G4" s="84" t="s">
        <v>256</v>
      </c>
      <c r="H4" s="84" t="s">
        <v>303</v>
      </c>
      <c r="I4" s="93" t="s">
        <v>219</v>
      </c>
      <c r="J4" s="93" t="s">
        <v>220</v>
      </c>
      <c r="K4" s="93" t="s">
        <v>221</v>
      </c>
      <c r="L4" s="93" t="s">
        <v>222</v>
      </c>
      <c r="M4" s="93" t="s">
        <v>302</v>
      </c>
      <c r="N4" s="93" t="s">
        <v>246</v>
      </c>
      <c r="O4" s="93" t="s">
        <v>27</v>
      </c>
      <c r="P4" s="93" t="s">
        <v>281</v>
      </c>
      <c r="Q4" s="87" t="s">
        <v>248</v>
      </c>
      <c r="R4" s="93" t="s">
        <v>223</v>
      </c>
      <c r="S4" s="93" t="s">
        <v>224</v>
      </c>
      <c r="T4" s="94" t="s">
        <v>228</v>
      </c>
      <c r="U4" s="85" t="s">
        <v>258</v>
      </c>
      <c r="V4" s="95"/>
      <c r="W4" s="95"/>
    </row>
    <row r="5" spans="1:23" ht="27.6">
      <c r="A5" s="136" t="s">
        <v>225</v>
      </c>
      <c r="B5" s="25" t="s">
        <v>298</v>
      </c>
      <c r="C5" s="79"/>
      <c r="D5" s="79"/>
      <c r="E5" s="79"/>
      <c r="F5" s="79"/>
      <c r="G5" s="79"/>
      <c r="H5" s="79"/>
      <c r="I5" s="79"/>
      <c r="J5" s="79"/>
      <c r="K5" s="79"/>
      <c r="L5" s="79">
        <v>2E-3</v>
      </c>
      <c r="M5" s="79">
        <v>0.03</v>
      </c>
      <c r="N5" s="79">
        <v>0.05</v>
      </c>
      <c r="O5" s="79">
        <v>5.0000000000000001E-3</v>
      </c>
      <c r="P5" s="79"/>
      <c r="Q5" s="79"/>
      <c r="R5" s="79">
        <v>0.01</v>
      </c>
      <c r="S5" s="79"/>
      <c r="T5" s="79"/>
      <c r="U5" s="80"/>
      <c r="V5" s="80"/>
      <c r="W5" s="80"/>
    </row>
    <row r="6" spans="1:23">
      <c r="A6" s="137"/>
      <c r="B6" s="24" t="s">
        <v>33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>
        <v>0.04</v>
      </c>
      <c r="U6" s="80"/>
      <c r="V6" s="80"/>
      <c r="W6" s="80"/>
    </row>
    <row r="7" spans="1:23">
      <c r="A7" s="137"/>
      <c r="B7" s="24" t="s">
        <v>23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>
        <v>1E-3</v>
      </c>
      <c r="R7" s="79">
        <v>0.01</v>
      </c>
      <c r="S7" s="79"/>
      <c r="T7" s="79"/>
      <c r="U7" s="79">
        <v>0.02</v>
      </c>
      <c r="V7" s="80"/>
      <c r="W7" s="80"/>
    </row>
    <row r="8" spans="1:23">
      <c r="A8" s="137"/>
      <c r="B8" s="24" t="s">
        <v>242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>
        <v>0.05</v>
      </c>
      <c r="T8" s="79"/>
      <c r="U8" s="88"/>
      <c r="V8" s="80"/>
      <c r="W8" s="80"/>
    </row>
    <row r="9" spans="1:23">
      <c r="A9" s="137"/>
      <c r="B9" s="4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80"/>
      <c r="W9" s="80"/>
    </row>
    <row r="10" spans="1:23">
      <c r="A10" s="138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0"/>
      <c r="V10" s="80"/>
      <c r="W10" s="80"/>
    </row>
    <row r="11" spans="1:23">
      <c r="A11" s="136" t="s">
        <v>226</v>
      </c>
      <c r="B11" s="24" t="s">
        <v>57</v>
      </c>
      <c r="C11" s="79"/>
      <c r="D11" s="79">
        <v>0.05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80"/>
      <c r="W11" s="80"/>
    </row>
    <row r="12" spans="1:23" ht="27.6">
      <c r="A12" s="137"/>
      <c r="B12" s="24" t="s">
        <v>299</v>
      </c>
      <c r="C12" s="79">
        <v>0.04</v>
      </c>
      <c r="D12" s="79"/>
      <c r="E12" s="79">
        <v>0.02</v>
      </c>
      <c r="F12" s="79">
        <v>0.03</v>
      </c>
      <c r="G12" s="79">
        <v>0.01</v>
      </c>
      <c r="H12" s="79">
        <v>0.01</v>
      </c>
      <c r="I12" s="79"/>
      <c r="J12" s="79">
        <v>5.0000000000000001E-3</v>
      </c>
      <c r="K12" s="79">
        <v>5.0000000000000001E-3</v>
      </c>
      <c r="L12" s="79">
        <v>2E-3</v>
      </c>
      <c r="M12" s="79"/>
      <c r="N12" s="79"/>
      <c r="O12" s="79"/>
      <c r="P12" s="79"/>
      <c r="Q12" s="79"/>
      <c r="R12" s="79"/>
      <c r="S12" s="79"/>
      <c r="T12" s="79"/>
      <c r="U12" s="79"/>
      <c r="V12" s="80"/>
      <c r="W12" s="80"/>
    </row>
    <row r="13" spans="1:23" ht="27.6">
      <c r="A13" s="137"/>
      <c r="B13" s="24" t="s">
        <v>300</v>
      </c>
      <c r="C13" s="79">
        <v>0.03</v>
      </c>
      <c r="D13" s="79"/>
      <c r="E13" s="79">
        <v>0.15</v>
      </c>
      <c r="F13" s="79"/>
      <c r="G13" s="79"/>
      <c r="H13" s="79"/>
      <c r="I13" s="79">
        <v>5.0000000000000001E-3</v>
      </c>
      <c r="J13" s="79">
        <v>5.0000000000000001E-3</v>
      </c>
      <c r="K13" s="79">
        <v>5.0000000000000001E-3</v>
      </c>
      <c r="L13" s="79">
        <v>2E-3</v>
      </c>
      <c r="M13" s="79"/>
      <c r="N13" s="79"/>
      <c r="O13" s="79"/>
      <c r="P13" s="79"/>
      <c r="Q13" s="79"/>
      <c r="R13" s="79"/>
      <c r="S13" s="79"/>
      <c r="T13" s="79"/>
      <c r="U13" s="79"/>
      <c r="V13" s="80"/>
      <c r="W13" s="80"/>
    </row>
    <row r="14" spans="1:23" ht="27.6">
      <c r="A14" s="137"/>
      <c r="B14" s="24" t="s">
        <v>301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>
        <v>0.02</v>
      </c>
      <c r="Q14" s="79"/>
      <c r="R14" s="79">
        <v>0.01</v>
      </c>
      <c r="S14" s="79"/>
      <c r="T14" s="79"/>
      <c r="U14" s="79"/>
      <c r="V14" s="80"/>
      <c r="W14" s="80"/>
    </row>
    <row r="15" spans="1:23">
      <c r="A15" s="137"/>
      <c r="B15" s="25" t="s">
        <v>242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>
        <v>0.05</v>
      </c>
      <c r="T15" s="79"/>
      <c r="U15" s="79"/>
      <c r="V15" s="80"/>
      <c r="W15" s="80"/>
    </row>
    <row r="16" spans="1:23">
      <c r="A16" s="137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80"/>
      <c r="W16" s="80"/>
    </row>
    <row r="17" spans="1:23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80"/>
      <c r="W17" s="80"/>
    </row>
    <row r="18" spans="1:23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80"/>
      <c r="W18" s="80"/>
    </row>
    <row r="19" spans="1:23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80"/>
      <c r="V19" s="80"/>
      <c r="W19" s="80"/>
    </row>
    <row r="20" spans="1:23">
      <c r="A20" s="137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80"/>
      <c r="V20" s="80"/>
      <c r="W20" s="80"/>
    </row>
    <row r="21" spans="1:23">
      <c r="A21" s="13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80"/>
      <c r="V21" s="80"/>
      <c r="W21" s="80"/>
    </row>
    <row r="22" spans="1:23">
      <c r="A22" s="128" t="s">
        <v>229</v>
      </c>
      <c r="B22" s="129"/>
      <c r="C22" s="79">
        <f t="shared" ref="C22:U22" si="0">SUM(C5:C21)</f>
        <v>7.0000000000000007E-2</v>
      </c>
      <c r="D22" s="79">
        <f>SUM(D5:D21)</f>
        <v>0.05</v>
      </c>
      <c r="E22" s="79">
        <f t="shared" si="0"/>
        <v>0.16999999999999998</v>
      </c>
      <c r="F22" s="79">
        <f>SUM(F5:F21)</f>
        <v>0.03</v>
      </c>
      <c r="G22" s="79">
        <f>SUM(G5:G21)</f>
        <v>0.01</v>
      </c>
      <c r="H22" s="79">
        <f>SUM(H5:H21)</f>
        <v>0.01</v>
      </c>
      <c r="I22" s="79">
        <f t="shared" si="0"/>
        <v>5.0000000000000001E-3</v>
      </c>
      <c r="J22" s="79">
        <f t="shared" si="0"/>
        <v>0.01</v>
      </c>
      <c r="K22" s="79">
        <f t="shared" si="0"/>
        <v>0.01</v>
      </c>
      <c r="L22" s="79">
        <f t="shared" si="0"/>
        <v>6.0000000000000001E-3</v>
      </c>
      <c r="M22" s="79">
        <f t="shared" si="0"/>
        <v>0.03</v>
      </c>
      <c r="N22" s="79">
        <f t="shared" si="0"/>
        <v>0.05</v>
      </c>
      <c r="O22" s="79">
        <f t="shared" si="0"/>
        <v>5.0000000000000001E-3</v>
      </c>
      <c r="P22" s="79">
        <f t="shared" si="0"/>
        <v>0.02</v>
      </c>
      <c r="Q22" s="79">
        <f>SUM(Q5:Q21)</f>
        <v>1E-3</v>
      </c>
      <c r="R22" s="79">
        <f t="shared" si="0"/>
        <v>0.03</v>
      </c>
      <c r="S22" s="79">
        <f t="shared" si="0"/>
        <v>0.1</v>
      </c>
      <c r="T22" s="79">
        <f t="shared" si="0"/>
        <v>0.04</v>
      </c>
      <c r="U22" s="79">
        <f t="shared" si="0"/>
        <v>0.02</v>
      </c>
      <c r="V22" s="80"/>
      <c r="W22" s="80"/>
    </row>
    <row r="23" spans="1:23">
      <c r="A23" s="128" t="s">
        <v>230</v>
      </c>
      <c r="B23" s="129"/>
      <c r="C23" s="79">
        <f>C22*59</f>
        <v>4.1300000000000008</v>
      </c>
      <c r="D23" s="79">
        <f t="shared" ref="D23:U23" si="1">D22*59</f>
        <v>2.95</v>
      </c>
      <c r="E23" s="79">
        <f t="shared" si="1"/>
        <v>10.029999999999999</v>
      </c>
      <c r="F23" s="79">
        <f t="shared" si="1"/>
        <v>1.77</v>
      </c>
      <c r="G23" s="79">
        <f t="shared" si="1"/>
        <v>0.59</v>
      </c>
      <c r="H23" s="79">
        <f t="shared" si="1"/>
        <v>0.59</v>
      </c>
      <c r="I23" s="79">
        <f t="shared" si="1"/>
        <v>0.29499999999999998</v>
      </c>
      <c r="J23" s="79">
        <f t="shared" si="1"/>
        <v>0.59</v>
      </c>
      <c r="K23" s="79">
        <f t="shared" si="1"/>
        <v>0.59</v>
      </c>
      <c r="L23" s="79">
        <f t="shared" si="1"/>
        <v>0.35399999999999998</v>
      </c>
      <c r="M23" s="79">
        <f t="shared" si="1"/>
        <v>1.77</v>
      </c>
      <c r="N23" s="79">
        <f t="shared" si="1"/>
        <v>2.95</v>
      </c>
      <c r="O23" s="79">
        <f t="shared" si="1"/>
        <v>0.29499999999999998</v>
      </c>
      <c r="P23" s="79">
        <f t="shared" si="1"/>
        <v>1.18</v>
      </c>
      <c r="Q23" s="79">
        <f t="shared" si="1"/>
        <v>5.9000000000000004E-2</v>
      </c>
      <c r="R23" s="79">
        <f t="shared" si="1"/>
        <v>1.77</v>
      </c>
      <c r="S23" s="79">
        <f t="shared" si="1"/>
        <v>5.9</v>
      </c>
      <c r="T23" s="79">
        <v>59</v>
      </c>
      <c r="U23" s="79">
        <f t="shared" si="1"/>
        <v>1.18</v>
      </c>
      <c r="V23" s="80"/>
      <c r="W23" s="80"/>
    </row>
    <row r="24" spans="1:23">
      <c r="A24" s="128" t="s">
        <v>231</v>
      </c>
      <c r="B24" s="129"/>
      <c r="C24" s="81">
        <v>350</v>
      </c>
      <c r="D24" s="81">
        <v>180</v>
      </c>
      <c r="E24" s="81">
        <v>65</v>
      </c>
      <c r="F24" s="81">
        <v>45</v>
      </c>
      <c r="G24" s="81">
        <v>95</v>
      </c>
      <c r="H24" s="81">
        <v>76</v>
      </c>
      <c r="I24" s="81">
        <v>180</v>
      </c>
      <c r="J24" s="81">
        <v>65</v>
      </c>
      <c r="K24" s="81">
        <v>160</v>
      </c>
      <c r="L24" s="81">
        <v>25</v>
      </c>
      <c r="M24" s="81">
        <v>90</v>
      </c>
      <c r="N24" s="81">
        <v>85</v>
      </c>
      <c r="O24" s="81">
        <v>800</v>
      </c>
      <c r="P24" s="81">
        <v>420</v>
      </c>
      <c r="Q24" s="81">
        <v>560</v>
      </c>
      <c r="R24" s="81">
        <v>105</v>
      </c>
      <c r="S24" s="81">
        <v>65</v>
      </c>
      <c r="T24" s="81">
        <v>12</v>
      </c>
      <c r="U24" s="81">
        <v>490</v>
      </c>
      <c r="V24" s="80"/>
      <c r="W24" s="80"/>
    </row>
    <row r="25" spans="1:23">
      <c r="A25" s="128" t="s">
        <v>232</v>
      </c>
      <c r="B25" s="129"/>
      <c r="C25" s="89">
        <f>C24*C23</f>
        <v>1445.5000000000002</v>
      </c>
      <c r="D25" s="89">
        <f t="shared" ref="D25:U25" si="2">D24*D23</f>
        <v>531</v>
      </c>
      <c r="E25" s="89">
        <f t="shared" si="2"/>
        <v>651.94999999999993</v>
      </c>
      <c r="F25" s="89">
        <f t="shared" si="2"/>
        <v>79.650000000000006</v>
      </c>
      <c r="G25" s="89">
        <f t="shared" si="2"/>
        <v>56.05</v>
      </c>
      <c r="H25" s="89">
        <f t="shared" si="2"/>
        <v>44.839999999999996</v>
      </c>
      <c r="I25" s="89">
        <f t="shared" si="2"/>
        <v>53.099999999999994</v>
      </c>
      <c r="J25" s="89">
        <f t="shared" si="2"/>
        <v>38.35</v>
      </c>
      <c r="K25" s="89">
        <f t="shared" si="2"/>
        <v>94.399999999999991</v>
      </c>
      <c r="L25" s="89">
        <f t="shared" si="2"/>
        <v>8.85</v>
      </c>
      <c r="M25" s="89">
        <f t="shared" si="2"/>
        <v>159.30000000000001</v>
      </c>
      <c r="N25" s="89">
        <f t="shared" si="2"/>
        <v>250.75000000000003</v>
      </c>
      <c r="O25" s="89">
        <f t="shared" si="2"/>
        <v>236</v>
      </c>
      <c r="P25" s="89">
        <f t="shared" si="2"/>
        <v>495.59999999999997</v>
      </c>
      <c r="Q25" s="89">
        <f t="shared" si="2"/>
        <v>33.04</v>
      </c>
      <c r="R25" s="89">
        <f t="shared" si="2"/>
        <v>185.85</v>
      </c>
      <c r="S25" s="89">
        <f t="shared" si="2"/>
        <v>383.5</v>
      </c>
      <c r="T25" s="89">
        <f t="shared" si="2"/>
        <v>708</v>
      </c>
      <c r="U25" s="89">
        <f t="shared" si="2"/>
        <v>578.19999999999993</v>
      </c>
      <c r="V25" s="89">
        <f>SUM(C25:U25)</f>
        <v>6033.9300000000012</v>
      </c>
      <c r="W25" s="82">
        <f>V25/W2</f>
        <v>102.27000000000002</v>
      </c>
    </row>
    <row r="26" spans="1:23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pans="1:23">
      <c r="A27" s="83"/>
      <c r="B27" s="83" t="s">
        <v>275</v>
      </c>
      <c r="C27" s="83"/>
      <c r="D27" s="83"/>
      <c r="E27" s="83"/>
      <c r="F27" s="83"/>
      <c r="G27" s="83"/>
      <c r="H27" s="83"/>
      <c r="I27" s="130" t="s">
        <v>233</v>
      </c>
      <c r="J27" s="131"/>
      <c r="K27" s="131"/>
      <c r="L27" s="131"/>
      <c r="M27" s="131"/>
      <c r="N27" s="131"/>
      <c r="O27" s="131"/>
      <c r="P27" s="131"/>
      <c r="Q27" s="86"/>
      <c r="R27" s="130" t="s">
        <v>234</v>
      </c>
      <c r="S27" s="130"/>
      <c r="T27" s="130"/>
      <c r="U27" s="130"/>
      <c r="V27" s="130"/>
      <c r="W27" s="130"/>
    </row>
    <row r="28" spans="1:23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</row>
    <row r="29" spans="1:23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</sheetData>
  <mergeCells count="9">
    <mergeCell ref="A25:B25"/>
    <mergeCell ref="I27:P27"/>
    <mergeCell ref="R27:W27"/>
    <mergeCell ref="A3:W3"/>
    <mergeCell ref="A5:A10"/>
    <mergeCell ref="A11:A21"/>
    <mergeCell ref="A22:B22"/>
    <mergeCell ref="A23:B23"/>
    <mergeCell ref="A24:B24"/>
  </mergeCells>
  <printOptions horizontalCentered="1" verticalCentered="1"/>
  <pageMargins left="0" right="0" top="0" bottom="0" header="0" footer="0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sqref="A1:XFD1048576"/>
    </sheetView>
  </sheetViews>
  <sheetFormatPr defaultRowHeight="14.4"/>
  <cols>
    <col min="1" max="1" width="4.44140625" customWidth="1"/>
    <col min="2" max="2" width="16.88671875" customWidth="1"/>
    <col min="3" max="21" width="5.6640625" customWidth="1"/>
  </cols>
  <sheetData>
    <row r="1" spans="1:21" ht="21">
      <c r="B1" s="73" t="s">
        <v>213</v>
      </c>
    </row>
    <row r="2" spans="1:21">
      <c r="U2" s="74">
        <v>59</v>
      </c>
    </row>
    <row r="3" spans="1:21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4"/>
      <c r="T3" s="134"/>
      <c r="U3" s="135"/>
    </row>
    <row r="4" spans="1:21" s="72" customFormat="1" ht="105">
      <c r="A4" s="75"/>
      <c r="B4" s="76" t="s">
        <v>215</v>
      </c>
      <c r="C4" s="93" t="s">
        <v>216</v>
      </c>
      <c r="D4" s="84" t="s">
        <v>257</v>
      </c>
      <c r="E4" s="93" t="s">
        <v>217</v>
      </c>
      <c r="F4" s="93" t="s">
        <v>254</v>
      </c>
      <c r="G4" s="84" t="s">
        <v>256</v>
      </c>
      <c r="H4" s="93" t="s">
        <v>219</v>
      </c>
      <c r="I4" s="93" t="s">
        <v>220</v>
      </c>
      <c r="J4" s="93" t="s">
        <v>221</v>
      </c>
      <c r="K4" s="93" t="s">
        <v>222</v>
      </c>
      <c r="L4" s="93" t="s">
        <v>245</v>
      </c>
      <c r="M4" s="93" t="s">
        <v>246</v>
      </c>
      <c r="N4" s="93" t="s">
        <v>27</v>
      </c>
      <c r="O4" s="87" t="s">
        <v>248</v>
      </c>
      <c r="P4" s="93" t="s">
        <v>306</v>
      </c>
      <c r="Q4" s="93" t="s">
        <v>223</v>
      </c>
      <c r="R4" s="93" t="s">
        <v>224</v>
      </c>
      <c r="S4" s="95"/>
      <c r="T4" s="95"/>
      <c r="U4" s="95"/>
    </row>
    <row r="5" spans="1:21" ht="27.6">
      <c r="A5" s="136" t="s">
        <v>225</v>
      </c>
      <c r="B5" s="25" t="s">
        <v>267</v>
      </c>
      <c r="C5" s="79"/>
      <c r="D5" s="79"/>
      <c r="E5" s="79"/>
      <c r="F5" s="79"/>
      <c r="G5" s="79"/>
      <c r="H5" s="79"/>
      <c r="I5" s="79"/>
      <c r="K5" s="79">
        <v>2E-3</v>
      </c>
      <c r="L5" s="79">
        <v>0.03</v>
      </c>
      <c r="M5" s="79">
        <v>0.05</v>
      </c>
      <c r="N5" s="79">
        <v>5.0000000000000001E-3</v>
      </c>
      <c r="O5" s="79"/>
      <c r="P5" s="79"/>
      <c r="Q5" s="79">
        <v>1.4999999999999999E-2</v>
      </c>
      <c r="R5" s="91"/>
      <c r="S5" s="80"/>
      <c r="T5" s="80"/>
      <c r="U5" s="80"/>
    </row>
    <row r="6" spans="1:21">
      <c r="A6" s="137"/>
      <c r="B6" s="30" t="s">
        <v>26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>
        <v>0.05</v>
      </c>
      <c r="N6" s="79"/>
      <c r="O6" s="79">
        <v>1E-3</v>
      </c>
      <c r="P6" s="79"/>
      <c r="Q6" s="79"/>
      <c r="R6" s="79"/>
      <c r="S6" s="80"/>
      <c r="T6" s="80"/>
      <c r="U6" s="80"/>
    </row>
    <row r="7" spans="1:21">
      <c r="A7" s="137"/>
      <c r="B7" s="30" t="s">
        <v>237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>
        <v>0.05</v>
      </c>
      <c r="S7" s="88"/>
      <c r="T7" s="80"/>
      <c r="U7" s="80"/>
    </row>
    <row r="8" spans="1:21">
      <c r="A8" s="137"/>
      <c r="B8" s="43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80"/>
      <c r="U8" s="80"/>
    </row>
    <row r="9" spans="1:21">
      <c r="A9" s="138"/>
      <c r="B9" s="78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80"/>
      <c r="T9" s="80"/>
      <c r="U9" s="80"/>
    </row>
    <row r="10" spans="1:21">
      <c r="A10" s="136" t="s">
        <v>226</v>
      </c>
      <c r="B10" s="24" t="s">
        <v>304</v>
      </c>
      <c r="C10" s="79">
        <v>7.0000000000000007E-2</v>
      </c>
      <c r="D10" s="79"/>
      <c r="E10" s="79">
        <v>0.02</v>
      </c>
      <c r="F10" s="79">
        <v>0.02</v>
      </c>
      <c r="G10" s="79">
        <v>0.01</v>
      </c>
      <c r="H10" s="79"/>
      <c r="I10" s="79">
        <v>5.0000000000000001E-3</v>
      </c>
      <c r="J10" s="79">
        <v>5.0000000000000001E-3</v>
      </c>
      <c r="K10" s="79">
        <v>2E-3</v>
      </c>
      <c r="L10" s="79"/>
      <c r="M10" s="79"/>
      <c r="N10" s="79"/>
      <c r="O10" s="79"/>
      <c r="P10" s="79"/>
      <c r="Q10" s="79"/>
      <c r="R10" s="79"/>
      <c r="S10" s="79"/>
      <c r="T10" s="80"/>
      <c r="U10" s="80"/>
    </row>
    <row r="11" spans="1:21">
      <c r="A11" s="137"/>
      <c r="B11" s="24" t="s">
        <v>305</v>
      </c>
      <c r="C11" s="79"/>
      <c r="D11" s="79">
        <v>0.05</v>
      </c>
      <c r="E11" s="79"/>
      <c r="F11" s="79"/>
      <c r="G11" s="79"/>
      <c r="H11" s="79">
        <v>5.0000000000000001E-3</v>
      </c>
      <c r="I11" s="79">
        <v>5.0000000000000001E-3</v>
      </c>
      <c r="J11" s="79">
        <v>5.0000000000000001E-3</v>
      </c>
      <c r="K11" s="79">
        <v>2E-3</v>
      </c>
      <c r="L11" s="79"/>
      <c r="M11" s="79"/>
      <c r="N11" s="79"/>
      <c r="O11" s="79"/>
      <c r="P11" s="79"/>
      <c r="Q11" s="79"/>
      <c r="R11" s="79"/>
      <c r="S11" s="79"/>
      <c r="T11" s="80"/>
      <c r="U11" s="80"/>
    </row>
    <row r="12" spans="1:21" ht="15" customHeight="1">
      <c r="A12" s="137"/>
      <c r="B12" s="24" t="s">
        <v>251</v>
      </c>
      <c r="C12" s="79"/>
      <c r="D12" s="79"/>
      <c r="E12" s="79">
        <v>0.15</v>
      </c>
      <c r="F12" s="79"/>
      <c r="G12" s="79"/>
      <c r="H12" s="79"/>
      <c r="I12" s="79">
        <v>5.0000000000000001E-3</v>
      </c>
      <c r="J12" s="79">
        <v>5.0000000000000001E-3</v>
      </c>
      <c r="K12" s="79">
        <v>2E-3</v>
      </c>
      <c r="L12" s="79"/>
      <c r="M12" s="79"/>
      <c r="N12" s="79"/>
      <c r="O12" s="79"/>
      <c r="P12" s="79"/>
      <c r="Q12" s="79"/>
      <c r="R12" s="79"/>
      <c r="S12" s="79"/>
      <c r="T12" s="80"/>
      <c r="U12" s="80"/>
    </row>
    <row r="13" spans="1:21" ht="27.6">
      <c r="A13" s="137"/>
      <c r="B13" s="25" t="s">
        <v>189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>
        <v>1.4999999999999999E-2</v>
      </c>
      <c r="Q13" s="79">
        <v>1.4999999999999999E-2</v>
      </c>
      <c r="R13" s="79"/>
      <c r="S13" s="79"/>
      <c r="T13" s="80"/>
      <c r="U13" s="80"/>
    </row>
    <row r="14" spans="1:21">
      <c r="A14" s="137"/>
      <c r="B14" s="25" t="s">
        <v>242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>
        <v>0.05</v>
      </c>
      <c r="S14" s="79"/>
      <c r="T14" s="80"/>
      <c r="U14" s="80"/>
    </row>
    <row r="15" spans="1:21">
      <c r="A15" s="137"/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80"/>
      <c r="U15" s="80"/>
    </row>
    <row r="16" spans="1:21">
      <c r="A16" s="137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80"/>
      <c r="U16" s="80"/>
    </row>
    <row r="17" spans="1:21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80"/>
      <c r="U17" s="80"/>
    </row>
    <row r="18" spans="1:21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80"/>
      <c r="T18" s="80"/>
      <c r="U18" s="80"/>
    </row>
    <row r="19" spans="1:21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80"/>
      <c r="T19" s="80"/>
      <c r="U19" s="80"/>
    </row>
    <row r="20" spans="1:21">
      <c r="A20" s="138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80"/>
      <c r="T20" s="80"/>
      <c r="U20" s="80"/>
    </row>
    <row r="21" spans="1:21">
      <c r="A21" s="128" t="s">
        <v>229</v>
      </c>
      <c r="B21" s="129"/>
      <c r="C21" s="79">
        <f t="shared" ref="C21:N21" si="0">SUM(C5:C20)</f>
        <v>7.0000000000000007E-2</v>
      </c>
      <c r="D21" s="79">
        <f>SUM(D5:D20)</f>
        <v>0.05</v>
      </c>
      <c r="E21" s="79">
        <f t="shared" si="0"/>
        <v>0.16999999999999998</v>
      </c>
      <c r="F21" s="79">
        <f>SUM(F5:F20)</f>
        <v>0.02</v>
      </c>
      <c r="G21" s="79">
        <f>SUM(G5:G20)</f>
        <v>0.01</v>
      </c>
      <c r="H21" s="79">
        <f t="shared" si="0"/>
        <v>5.0000000000000001E-3</v>
      </c>
      <c r="I21" s="79">
        <f t="shared" si="0"/>
        <v>1.4999999999999999E-2</v>
      </c>
      <c r="J21" s="79">
        <f t="shared" si="0"/>
        <v>1.4999999999999999E-2</v>
      </c>
      <c r="K21" s="79">
        <f t="shared" si="0"/>
        <v>8.0000000000000002E-3</v>
      </c>
      <c r="L21" s="79">
        <f t="shared" si="0"/>
        <v>0.03</v>
      </c>
      <c r="M21" s="79">
        <f t="shared" si="0"/>
        <v>0.1</v>
      </c>
      <c r="N21" s="79">
        <f t="shared" si="0"/>
        <v>5.0000000000000001E-3</v>
      </c>
      <c r="O21" s="79">
        <f>SUM(O5:O20)</f>
        <v>1E-3</v>
      </c>
      <c r="P21" s="79">
        <f>SUM(P5:P20)</f>
        <v>1.4999999999999999E-2</v>
      </c>
      <c r="Q21" s="79">
        <f>SUM(Q5:Q20)</f>
        <v>0.03</v>
      </c>
      <c r="R21" s="79">
        <f>SUM(R5:R20)</f>
        <v>0.1</v>
      </c>
      <c r="S21" s="79"/>
      <c r="T21" s="80"/>
      <c r="U21" s="80"/>
    </row>
    <row r="22" spans="1:21">
      <c r="A22" s="128" t="s">
        <v>230</v>
      </c>
      <c r="B22" s="129"/>
      <c r="C22" s="79">
        <f>C21*59</f>
        <v>4.1300000000000008</v>
      </c>
      <c r="D22" s="79">
        <f t="shared" ref="D22:R22" si="1">D21*59</f>
        <v>2.95</v>
      </c>
      <c r="E22" s="79">
        <f t="shared" si="1"/>
        <v>10.029999999999999</v>
      </c>
      <c r="F22" s="79">
        <f t="shared" si="1"/>
        <v>1.18</v>
      </c>
      <c r="G22" s="79">
        <f t="shared" si="1"/>
        <v>0.59</v>
      </c>
      <c r="H22" s="79">
        <f t="shared" si="1"/>
        <v>0.29499999999999998</v>
      </c>
      <c r="I22" s="79">
        <f t="shared" si="1"/>
        <v>0.88500000000000001</v>
      </c>
      <c r="J22" s="79">
        <f t="shared" si="1"/>
        <v>0.88500000000000001</v>
      </c>
      <c r="K22" s="79">
        <f t="shared" si="1"/>
        <v>0.47200000000000003</v>
      </c>
      <c r="L22" s="79">
        <f t="shared" si="1"/>
        <v>1.77</v>
      </c>
      <c r="M22" s="79">
        <f t="shared" si="1"/>
        <v>5.9</v>
      </c>
      <c r="N22" s="79">
        <f t="shared" si="1"/>
        <v>0.29499999999999998</v>
      </c>
      <c r="O22" s="79">
        <f t="shared" si="1"/>
        <v>5.9000000000000004E-2</v>
      </c>
      <c r="P22" s="79">
        <f t="shared" si="1"/>
        <v>0.88500000000000001</v>
      </c>
      <c r="Q22" s="79">
        <f t="shared" si="1"/>
        <v>1.77</v>
      </c>
      <c r="R22" s="79">
        <f t="shared" si="1"/>
        <v>5.9</v>
      </c>
      <c r="S22" s="79"/>
      <c r="T22" s="80"/>
      <c r="U22" s="80"/>
    </row>
    <row r="23" spans="1:21">
      <c r="A23" s="128" t="s">
        <v>231</v>
      </c>
      <c r="B23" s="129"/>
      <c r="C23" s="81">
        <v>350</v>
      </c>
      <c r="D23" s="81">
        <v>270</v>
      </c>
      <c r="E23" s="81">
        <v>65</v>
      </c>
      <c r="F23" s="81">
        <v>60</v>
      </c>
      <c r="G23" s="81">
        <v>95</v>
      </c>
      <c r="H23" s="81">
        <v>180</v>
      </c>
      <c r="I23" s="81">
        <v>65</v>
      </c>
      <c r="J23" s="81">
        <v>160</v>
      </c>
      <c r="K23" s="81">
        <v>25</v>
      </c>
      <c r="L23" s="81">
        <v>82</v>
      </c>
      <c r="M23" s="81">
        <v>85</v>
      </c>
      <c r="N23" s="81">
        <v>800</v>
      </c>
      <c r="O23" s="81">
        <v>560</v>
      </c>
      <c r="P23" s="81">
        <v>340</v>
      </c>
      <c r="Q23" s="81">
        <v>105</v>
      </c>
      <c r="R23" s="81">
        <v>65</v>
      </c>
      <c r="S23" s="81"/>
      <c r="T23" s="80"/>
      <c r="U23" s="80"/>
    </row>
    <row r="24" spans="1:21">
      <c r="A24" s="128" t="s">
        <v>232</v>
      </c>
      <c r="B24" s="129"/>
      <c r="C24" s="89">
        <f>C23*C22</f>
        <v>1445.5000000000002</v>
      </c>
      <c r="D24" s="89">
        <f t="shared" ref="D24:R24" si="2">D23*D22</f>
        <v>796.5</v>
      </c>
      <c r="E24" s="89">
        <f t="shared" si="2"/>
        <v>651.94999999999993</v>
      </c>
      <c r="F24" s="89">
        <f t="shared" si="2"/>
        <v>70.8</v>
      </c>
      <c r="G24" s="89">
        <f t="shared" si="2"/>
        <v>56.05</v>
      </c>
      <c r="H24" s="89">
        <f t="shared" si="2"/>
        <v>53.099999999999994</v>
      </c>
      <c r="I24" s="89">
        <f t="shared" si="2"/>
        <v>57.524999999999999</v>
      </c>
      <c r="J24" s="89">
        <f t="shared" si="2"/>
        <v>141.6</v>
      </c>
      <c r="K24" s="89">
        <f t="shared" si="2"/>
        <v>11.8</v>
      </c>
      <c r="L24" s="89">
        <f t="shared" si="2"/>
        <v>145.14000000000001</v>
      </c>
      <c r="M24" s="89">
        <f t="shared" si="2"/>
        <v>501.50000000000006</v>
      </c>
      <c r="N24" s="89">
        <f t="shared" si="2"/>
        <v>236</v>
      </c>
      <c r="O24" s="89">
        <f t="shared" si="2"/>
        <v>33.04</v>
      </c>
      <c r="P24" s="89">
        <f t="shared" si="2"/>
        <v>300.89999999999998</v>
      </c>
      <c r="Q24" s="89">
        <f t="shared" si="2"/>
        <v>185.85</v>
      </c>
      <c r="R24" s="89">
        <f t="shared" si="2"/>
        <v>383.5</v>
      </c>
      <c r="S24" s="81"/>
      <c r="T24" s="89">
        <f>SUM(C24:S24)</f>
        <v>5070.7550000000001</v>
      </c>
      <c r="U24" s="82">
        <f>T24/U2</f>
        <v>85.945000000000007</v>
      </c>
    </row>
    <row r="25" spans="1:21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</row>
    <row r="26" spans="1:21">
      <c r="A26" s="83"/>
      <c r="B26" s="83" t="s">
        <v>275</v>
      </c>
      <c r="C26" s="83"/>
      <c r="D26" s="83"/>
      <c r="E26" s="83"/>
      <c r="F26" s="83"/>
      <c r="G26" s="83"/>
      <c r="H26" s="130" t="s">
        <v>233</v>
      </c>
      <c r="I26" s="131"/>
      <c r="J26" s="131"/>
      <c r="K26" s="131"/>
      <c r="L26" s="131"/>
      <c r="M26" s="131"/>
      <c r="N26" s="131"/>
      <c r="O26" s="86"/>
      <c r="P26" s="130" t="s">
        <v>234</v>
      </c>
      <c r="Q26" s="130"/>
      <c r="R26" s="130"/>
      <c r="S26" s="130"/>
      <c r="T26" s="130"/>
      <c r="U26" s="130"/>
    </row>
    <row r="27" spans="1:21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</row>
    <row r="28" spans="1:21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</row>
  </sheetData>
  <mergeCells count="9">
    <mergeCell ref="A24:B24"/>
    <mergeCell ref="H26:N26"/>
    <mergeCell ref="P26:U26"/>
    <mergeCell ref="A3:U3"/>
    <mergeCell ref="A5:A9"/>
    <mergeCell ref="A10:A20"/>
    <mergeCell ref="A21:B21"/>
    <mergeCell ref="A22:B22"/>
    <mergeCell ref="A23:B23"/>
  </mergeCells>
  <printOptions horizontalCentered="1" verticalCentered="1"/>
  <pageMargins left="0" right="0" top="0" bottom="0" header="0" footer="0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W29"/>
  <sheetViews>
    <sheetView workbookViewId="0">
      <selection activeCell="A5" sqref="A1:XFD1048576"/>
    </sheetView>
  </sheetViews>
  <sheetFormatPr defaultRowHeight="14.4"/>
  <cols>
    <col min="1" max="1" width="4.44140625" customWidth="1"/>
    <col min="2" max="2" width="16.88671875" customWidth="1"/>
    <col min="3" max="22" width="5.6640625" customWidth="1"/>
  </cols>
  <sheetData>
    <row r="1" spans="1:23" ht="21">
      <c r="B1" s="73" t="s">
        <v>213</v>
      </c>
    </row>
    <row r="2" spans="1:23">
      <c r="V2" s="74">
        <v>59</v>
      </c>
    </row>
    <row r="3" spans="1:23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4"/>
      <c r="T3" s="134"/>
      <c r="U3" s="134"/>
      <c r="V3" s="135"/>
    </row>
    <row r="4" spans="1:23" s="72" customFormat="1" ht="105">
      <c r="A4" s="75"/>
      <c r="B4" s="76" t="s">
        <v>215</v>
      </c>
      <c r="C4" s="93" t="s">
        <v>216</v>
      </c>
      <c r="D4" s="93" t="s">
        <v>217</v>
      </c>
      <c r="E4" s="93" t="s">
        <v>243</v>
      </c>
      <c r="F4" s="84" t="s">
        <v>255</v>
      </c>
      <c r="G4" s="84" t="s">
        <v>256</v>
      </c>
      <c r="H4" s="93" t="s">
        <v>219</v>
      </c>
      <c r="I4" s="93" t="s">
        <v>220</v>
      </c>
      <c r="J4" s="93" t="s">
        <v>221</v>
      </c>
      <c r="K4" s="93" t="s">
        <v>222</v>
      </c>
      <c r="L4" s="93" t="s">
        <v>218</v>
      </c>
      <c r="M4" s="93" t="s">
        <v>246</v>
      </c>
      <c r="N4" s="93" t="s">
        <v>27</v>
      </c>
      <c r="O4" s="93" t="s">
        <v>264</v>
      </c>
      <c r="P4" s="87" t="s">
        <v>248</v>
      </c>
      <c r="Q4" s="93" t="s">
        <v>223</v>
      </c>
      <c r="R4" s="93" t="s">
        <v>224</v>
      </c>
      <c r="S4" s="95" t="s">
        <v>238</v>
      </c>
      <c r="T4" s="90" t="s">
        <v>57</v>
      </c>
      <c r="U4" s="90"/>
      <c r="V4" s="95"/>
    </row>
    <row r="5" spans="1:23" ht="27.6">
      <c r="A5" s="136" t="s">
        <v>225</v>
      </c>
      <c r="B5" s="25" t="s">
        <v>307</v>
      </c>
      <c r="C5" s="79"/>
      <c r="D5" s="79"/>
      <c r="E5" s="79"/>
      <c r="F5" s="79"/>
      <c r="G5" s="79"/>
      <c r="H5" s="79"/>
      <c r="I5" s="79"/>
      <c r="J5" s="79"/>
      <c r="K5" s="79">
        <v>2E-3</v>
      </c>
      <c r="L5" s="79">
        <v>0.03</v>
      </c>
      <c r="M5" s="79">
        <v>0.05</v>
      </c>
      <c r="N5" s="79">
        <v>0.01</v>
      </c>
      <c r="O5" s="79"/>
      <c r="P5" s="79"/>
      <c r="Q5" s="79">
        <v>0.01</v>
      </c>
      <c r="R5" s="79"/>
      <c r="S5" s="80"/>
      <c r="T5" s="80"/>
      <c r="U5" s="80"/>
      <c r="V5" s="80"/>
      <c r="W5" s="92">
        <f>C5*C24+D5*D24+E5*E24+F5*F24+G5*G24+H5*H24+I5*I24+J5*J24+K5*K24+L5*L24+M5*M24+N5*N24+O5*O24+P5*P24+Q5*Q24+R5*R24+S5*S24+T5*T24</f>
        <v>17.7</v>
      </c>
    </row>
    <row r="6" spans="1:23">
      <c r="A6" s="137"/>
      <c r="B6" s="25" t="s">
        <v>285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>
        <v>0.05</v>
      </c>
      <c r="N6" s="79"/>
      <c r="O6" s="79">
        <v>1E-3</v>
      </c>
      <c r="P6" s="79"/>
      <c r="Q6" s="79">
        <v>0.01</v>
      </c>
      <c r="R6" s="79"/>
      <c r="S6" s="80"/>
      <c r="T6" s="80"/>
      <c r="U6" s="80"/>
      <c r="V6" s="80"/>
      <c r="W6" s="92">
        <f>M6*M24+O6*O24+Q6*Q24</f>
        <v>6.3999999999999995</v>
      </c>
    </row>
    <row r="7" spans="1:23">
      <c r="A7" s="137"/>
      <c r="B7" s="24" t="s">
        <v>242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>
        <v>0.05</v>
      </c>
      <c r="S7" s="80"/>
      <c r="T7" s="80"/>
      <c r="U7" s="80"/>
      <c r="V7" s="80"/>
      <c r="W7" s="92">
        <f>R7*R24</f>
        <v>3.25</v>
      </c>
    </row>
    <row r="8" spans="1:23">
      <c r="A8" s="137"/>
      <c r="B8" s="25" t="s">
        <v>238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88">
        <v>0.01</v>
      </c>
      <c r="T8" s="80"/>
      <c r="U8" s="80"/>
      <c r="V8" s="80"/>
      <c r="W8" s="92">
        <f>S8*S24</f>
        <v>8.9</v>
      </c>
    </row>
    <row r="9" spans="1:23">
      <c r="A9" s="137"/>
      <c r="B9" s="4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80"/>
      <c r="U9" s="80"/>
      <c r="V9" s="80"/>
      <c r="W9" s="92"/>
    </row>
    <row r="10" spans="1:23">
      <c r="A10" s="138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80"/>
      <c r="T10" s="80"/>
      <c r="U10" s="80"/>
      <c r="V10" s="80"/>
      <c r="W10" s="92"/>
    </row>
    <row r="11" spans="1:23">
      <c r="A11" s="136" t="s">
        <v>226</v>
      </c>
      <c r="B11" s="28" t="s">
        <v>57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>
        <v>0.05</v>
      </c>
      <c r="U11" s="79"/>
      <c r="V11" s="80"/>
      <c r="W11" s="92">
        <f>T11*T24</f>
        <v>9</v>
      </c>
    </row>
    <row r="12" spans="1:23" ht="27.6">
      <c r="A12" s="137"/>
      <c r="B12" s="24" t="s">
        <v>177</v>
      </c>
      <c r="C12" s="79">
        <v>0.04</v>
      </c>
      <c r="D12" s="79">
        <v>0.03</v>
      </c>
      <c r="E12" s="79"/>
      <c r="F12" s="79">
        <v>0.02</v>
      </c>
      <c r="G12" s="79">
        <v>0.01</v>
      </c>
      <c r="H12" s="79">
        <v>5.0000000000000001E-3</v>
      </c>
      <c r="I12" s="79">
        <v>5.0000000000000001E-3</v>
      </c>
      <c r="J12" s="79">
        <v>5.0000000000000001E-3</v>
      </c>
      <c r="K12" s="79">
        <v>2E-3</v>
      </c>
      <c r="L12" s="79"/>
      <c r="M12" s="79"/>
      <c r="N12" s="79"/>
      <c r="O12" s="79"/>
      <c r="P12" s="79"/>
      <c r="Q12" s="79"/>
      <c r="R12" s="79"/>
      <c r="S12" s="79"/>
      <c r="T12" s="80"/>
      <c r="U12" s="80"/>
      <c r="V12" s="80"/>
      <c r="W12" s="92">
        <f>C12*C24+D12*D24+F12*F24+G12*G24+H12*H24+I12*I24+J12*J24+K12*K24</f>
        <v>19.874999999999996</v>
      </c>
    </row>
    <row r="13" spans="1:23">
      <c r="A13" s="137"/>
      <c r="B13" s="30" t="s">
        <v>308</v>
      </c>
      <c r="C13" s="79">
        <v>0.03</v>
      </c>
      <c r="D13" s="79"/>
      <c r="E13" s="79">
        <v>0.04</v>
      </c>
      <c r="F13" s="79"/>
      <c r="G13" s="79">
        <v>0.01</v>
      </c>
      <c r="H13" s="79">
        <v>5.0000000000000001E-3</v>
      </c>
      <c r="I13" s="79">
        <v>5.0000000000000001E-3</v>
      </c>
      <c r="J13" s="79">
        <v>5.0000000000000001E-3</v>
      </c>
      <c r="K13" s="79">
        <v>2E-3</v>
      </c>
      <c r="L13" s="79"/>
      <c r="M13" s="79"/>
      <c r="N13" s="79"/>
      <c r="O13" s="79"/>
      <c r="P13" s="79"/>
      <c r="Q13" s="79"/>
      <c r="R13" s="79"/>
      <c r="S13" s="79"/>
      <c r="T13" s="80"/>
      <c r="U13" s="80"/>
      <c r="V13" s="80"/>
      <c r="W13" s="92">
        <f>C13*C24+E13*E24+G13*G24+H13*H24+I13*I24+J13*J24+K13*K24</f>
        <v>17.445</v>
      </c>
    </row>
    <row r="14" spans="1:23">
      <c r="A14" s="137"/>
      <c r="B14" s="28" t="s">
        <v>309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>
        <v>0.05</v>
      </c>
      <c r="N14" s="79"/>
      <c r="O14" s="79"/>
      <c r="P14" s="79">
        <v>1E-3</v>
      </c>
      <c r="Q14" s="79"/>
      <c r="R14" s="79"/>
      <c r="S14" s="79"/>
      <c r="T14" s="80"/>
      <c r="U14" s="80"/>
      <c r="V14" s="80"/>
      <c r="W14" s="92">
        <f>M14*M24+P14*P24</f>
        <v>4.8100000000000005</v>
      </c>
    </row>
    <row r="15" spans="1:23">
      <c r="A15" s="137"/>
      <c r="B15" s="25" t="s">
        <v>242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>
        <v>0.05</v>
      </c>
      <c r="S15" s="79"/>
      <c r="T15" s="80"/>
      <c r="U15" s="80"/>
      <c r="V15" s="80"/>
      <c r="W15" s="92">
        <f>R15*R24</f>
        <v>3.25</v>
      </c>
    </row>
    <row r="16" spans="1:23">
      <c r="A16" s="137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80"/>
      <c r="U16" s="80"/>
      <c r="V16" s="80"/>
      <c r="W16" s="92"/>
    </row>
    <row r="17" spans="1:23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80"/>
      <c r="U17" s="80"/>
      <c r="V17" s="80"/>
      <c r="W17" s="92"/>
    </row>
    <row r="18" spans="1:23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80"/>
      <c r="U18" s="80"/>
      <c r="V18" s="80"/>
      <c r="W18" s="92"/>
    </row>
    <row r="19" spans="1:23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80"/>
      <c r="T19" s="80"/>
      <c r="U19" s="80"/>
      <c r="V19" s="80"/>
      <c r="W19" s="92"/>
    </row>
    <row r="20" spans="1:23">
      <c r="A20" s="137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80"/>
      <c r="T20" s="80"/>
      <c r="U20" s="80"/>
      <c r="V20" s="80"/>
      <c r="W20" s="92"/>
    </row>
    <row r="21" spans="1:23">
      <c r="A21" s="13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80"/>
      <c r="T21" s="80"/>
      <c r="U21" s="80"/>
      <c r="V21" s="80"/>
      <c r="W21" s="92"/>
    </row>
    <row r="22" spans="1:23">
      <c r="A22" s="128" t="s">
        <v>229</v>
      </c>
      <c r="B22" s="129"/>
      <c r="C22" s="79">
        <f t="shared" ref="C22:S22" si="0">SUM(C5:C21)</f>
        <v>7.0000000000000007E-2</v>
      </c>
      <c r="D22" s="79">
        <f t="shared" si="0"/>
        <v>0.03</v>
      </c>
      <c r="E22" s="79">
        <f t="shared" si="0"/>
        <v>0.04</v>
      </c>
      <c r="F22" s="79">
        <f>SUM(F5:F21)</f>
        <v>0.02</v>
      </c>
      <c r="G22" s="79">
        <f>SUM(G5:G21)</f>
        <v>0.02</v>
      </c>
      <c r="H22" s="79">
        <f t="shared" si="0"/>
        <v>0.01</v>
      </c>
      <c r="I22" s="79">
        <f t="shared" si="0"/>
        <v>0.01</v>
      </c>
      <c r="J22" s="79">
        <f t="shared" si="0"/>
        <v>0.01</v>
      </c>
      <c r="K22" s="79">
        <f t="shared" si="0"/>
        <v>6.0000000000000001E-3</v>
      </c>
      <c r="L22" s="79">
        <f t="shared" si="0"/>
        <v>0.03</v>
      </c>
      <c r="M22" s="79">
        <f t="shared" si="0"/>
        <v>0.15000000000000002</v>
      </c>
      <c r="N22" s="79">
        <f t="shared" si="0"/>
        <v>0.01</v>
      </c>
      <c r="O22" s="79">
        <f t="shared" si="0"/>
        <v>1E-3</v>
      </c>
      <c r="P22" s="79">
        <f>SUM(P5:P21)</f>
        <v>1E-3</v>
      </c>
      <c r="Q22" s="79">
        <f t="shared" si="0"/>
        <v>0.02</v>
      </c>
      <c r="R22" s="79">
        <f t="shared" si="0"/>
        <v>0.1</v>
      </c>
      <c r="S22" s="79">
        <f t="shared" si="0"/>
        <v>0.01</v>
      </c>
      <c r="T22" s="79">
        <f>SUM(T5:T21)</f>
        <v>0.05</v>
      </c>
      <c r="U22" s="79"/>
      <c r="V22" s="80"/>
      <c r="W22" s="92"/>
    </row>
    <row r="23" spans="1:23">
      <c r="A23" s="128" t="s">
        <v>230</v>
      </c>
      <c r="B23" s="129"/>
      <c r="C23" s="79">
        <f>C22*59</f>
        <v>4.1300000000000008</v>
      </c>
      <c r="D23" s="79">
        <f t="shared" ref="D23:T23" si="1">D22*59</f>
        <v>1.77</v>
      </c>
      <c r="E23" s="79">
        <f t="shared" si="1"/>
        <v>2.36</v>
      </c>
      <c r="F23" s="79">
        <f t="shared" si="1"/>
        <v>1.18</v>
      </c>
      <c r="G23" s="79">
        <f t="shared" si="1"/>
        <v>1.18</v>
      </c>
      <c r="H23" s="79">
        <f t="shared" si="1"/>
        <v>0.59</v>
      </c>
      <c r="I23" s="79">
        <f t="shared" si="1"/>
        <v>0.59</v>
      </c>
      <c r="J23" s="79">
        <f t="shared" si="1"/>
        <v>0.59</v>
      </c>
      <c r="K23" s="79">
        <f t="shared" si="1"/>
        <v>0.35399999999999998</v>
      </c>
      <c r="L23" s="79">
        <f t="shared" si="1"/>
        <v>1.77</v>
      </c>
      <c r="M23" s="79">
        <f t="shared" si="1"/>
        <v>8.8500000000000014</v>
      </c>
      <c r="N23" s="79">
        <f t="shared" si="1"/>
        <v>0.59</v>
      </c>
      <c r="O23" s="79">
        <f t="shared" si="1"/>
        <v>5.9000000000000004E-2</v>
      </c>
      <c r="P23" s="79">
        <f t="shared" si="1"/>
        <v>5.9000000000000004E-2</v>
      </c>
      <c r="Q23" s="79">
        <f t="shared" si="1"/>
        <v>1.18</v>
      </c>
      <c r="R23" s="79">
        <f t="shared" si="1"/>
        <v>5.9</v>
      </c>
      <c r="S23" s="79">
        <f t="shared" si="1"/>
        <v>0.59</v>
      </c>
      <c r="T23" s="79">
        <f t="shared" si="1"/>
        <v>2.95</v>
      </c>
      <c r="U23" s="79"/>
      <c r="V23" s="80"/>
      <c r="W23" s="92"/>
    </row>
    <row r="24" spans="1:23">
      <c r="A24" s="128" t="s">
        <v>231</v>
      </c>
      <c r="B24" s="129"/>
      <c r="C24" s="81">
        <v>350</v>
      </c>
      <c r="D24" s="81">
        <v>65</v>
      </c>
      <c r="E24" s="81">
        <v>98</v>
      </c>
      <c r="F24" s="81">
        <v>45</v>
      </c>
      <c r="G24" s="81">
        <v>95</v>
      </c>
      <c r="H24" s="81">
        <v>180</v>
      </c>
      <c r="I24" s="81">
        <v>65</v>
      </c>
      <c r="J24" s="81">
        <v>160</v>
      </c>
      <c r="K24" s="81">
        <v>25</v>
      </c>
      <c r="L24" s="81">
        <v>145</v>
      </c>
      <c r="M24" s="81">
        <v>85</v>
      </c>
      <c r="N24" s="81">
        <v>800</v>
      </c>
      <c r="O24" s="89">
        <v>1100</v>
      </c>
      <c r="P24" s="81">
        <v>560</v>
      </c>
      <c r="Q24" s="81">
        <v>105</v>
      </c>
      <c r="R24" s="81">
        <v>65</v>
      </c>
      <c r="S24" s="81">
        <v>890</v>
      </c>
      <c r="T24" s="81">
        <v>180</v>
      </c>
      <c r="U24" s="81"/>
      <c r="V24" s="80"/>
      <c r="W24" s="92"/>
    </row>
    <row r="25" spans="1:23">
      <c r="A25" s="128" t="s">
        <v>232</v>
      </c>
      <c r="B25" s="129"/>
      <c r="C25" s="89">
        <f>C24*C23</f>
        <v>1445.5000000000002</v>
      </c>
      <c r="D25" s="89">
        <f t="shared" ref="D25:T25" si="2">D24*D23</f>
        <v>115.05</v>
      </c>
      <c r="E25" s="89">
        <f t="shared" si="2"/>
        <v>231.28</v>
      </c>
      <c r="F25" s="89">
        <f t="shared" si="2"/>
        <v>53.099999999999994</v>
      </c>
      <c r="G25" s="89">
        <f t="shared" si="2"/>
        <v>112.1</v>
      </c>
      <c r="H25" s="89">
        <f t="shared" si="2"/>
        <v>106.19999999999999</v>
      </c>
      <c r="I25" s="89">
        <f t="shared" si="2"/>
        <v>38.35</v>
      </c>
      <c r="J25" s="89">
        <f t="shared" si="2"/>
        <v>94.399999999999991</v>
      </c>
      <c r="K25" s="89">
        <f t="shared" si="2"/>
        <v>8.85</v>
      </c>
      <c r="L25" s="89">
        <f t="shared" si="2"/>
        <v>256.64999999999998</v>
      </c>
      <c r="M25" s="89">
        <f t="shared" si="2"/>
        <v>752.25000000000011</v>
      </c>
      <c r="N25" s="89">
        <f t="shared" si="2"/>
        <v>472</v>
      </c>
      <c r="O25" s="89">
        <f t="shared" si="2"/>
        <v>64.900000000000006</v>
      </c>
      <c r="P25" s="89">
        <f t="shared" si="2"/>
        <v>33.04</v>
      </c>
      <c r="Q25" s="89">
        <f t="shared" si="2"/>
        <v>123.89999999999999</v>
      </c>
      <c r="R25" s="89">
        <f t="shared" si="2"/>
        <v>383.5</v>
      </c>
      <c r="S25" s="89">
        <f t="shared" si="2"/>
        <v>525.1</v>
      </c>
      <c r="T25" s="89">
        <f t="shared" si="2"/>
        <v>531</v>
      </c>
      <c r="U25" s="89">
        <f>SUM(C25:T25)</f>
        <v>5347.17</v>
      </c>
      <c r="V25" s="82">
        <f>U25/V2</f>
        <v>90.63</v>
      </c>
      <c r="W25" s="92">
        <f>SUM(W5:W24)</f>
        <v>90.63</v>
      </c>
    </row>
    <row r="26" spans="1:23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</row>
    <row r="27" spans="1:23">
      <c r="A27" s="83"/>
      <c r="B27" s="83" t="s">
        <v>275</v>
      </c>
      <c r="C27" s="83"/>
      <c r="D27" s="83"/>
      <c r="E27" s="83"/>
      <c r="F27" s="83"/>
      <c r="G27" s="83"/>
      <c r="H27" s="130" t="s">
        <v>233</v>
      </c>
      <c r="I27" s="131"/>
      <c r="J27" s="131"/>
      <c r="K27" s="131"/>
      <c r="L27" s="131"/>
      <c r="M27" s="131"/>
      <c r="N27" s="131"/>
      <c r="O27" s="131"/>
      <c r="P27" s="86"/>
      <c r="Q27" s="130" t="s">
        <v>234</v>
      </c>
      <c r="R27" s="130"/>
      <c r="S27" s="130"/>
      <c r="T27" s="130"/>
      <c r="U27" s="130"/>
      <c r="V27" s="130"/>
    </row>
    <row r="28" spans="1:23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</row>
    <row r="29" spans="1:23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</row>
  </sheetData>
  <mergeCells count="9">
    <mergeCell ref="A25:B25"/>
    <mergeCell ref="H27:O27"/>
    <mergeCell ref="Q27:V27"/>
    <mergeCell ref="A3:V3"/>
    <mergeCell ref="A5:A10"/>
    <mergeCell ref="A11:A21"/>
    <mergeCell ref="A22:B22"/>
    <mergeCell ref="A23:B23"/>
    <mergeCell ref="A24:B24"/>
  </mergeCells>
  <printOptions horizontalCentered="1" verticalCentered="1"/>
  <pageMargins left="0" right="0" top="0" bottom="0" header="0" footer="0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W29"/>
  <sheetViews>
    <sheetView topLeftCell="C7" workbookViewId="0">
      <selection activeCell="C1" sqref="A1:XFD1048576"/>
    </sheetView>
  </sheetViews>
  <sheetFormatPr defaultRowHeight="14.4"/>
  <cols>
    <col min="1" max="1" width="4.44140625" customWidth="1"/>
    <col min="2" max="2" width="16.88671875" customWidth="1"/>
    <col min="3" max="23" width="5.6640625" customWidth="1"/>
  </cols>
  <sheetData>
    <row r="1" spans="1:23" ht="21">
      <c r="B1" s="73" t="s">
        <v>213</v>
      </c>
    </row>
    <row r="2" spans="1:23">
      <c r="W2" s="74">
        <v>59</v>
      </c>
    </row>
    <row r="3" spans="1:23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9"/>
    </row>
    <row r="4" spans="1:23" ht="96">
      <c r="A4" s="75"/>
      <c r="B4" s="76" t="s">
        <v>215</v>
      </c>
      <c r="C4" s="84" t="s">
        <v>216</v>
      </c>
      <c r="D4" s="87" t="s">
        <v>272</v>
      </c>
      <c r="E4" s="84" t="s">
        <v>217</v>
      </c>
      <c r="F4" s="84" t="s">
        <v>255</v>
      </c>
      <c r="G4" s="84" t="s">
        <v>256</v>
      </c>
      <c r="H4" s="84" t="s">
        <v>220</v>
      </c>
      <c r="I4" s="84" t="s">
        <v>221</v>
      </c>
      <c r="J4" s="84" t="s">
        <v>222</v>
      </c>
      <c r="K4" s="84" t="s">
        <v>273</v>
      </c>
      <c r="L4" s="84" t="s">
        <v>314</v>
      </c>
      <c r="M4" s="84" t="s">
        <v>246</v>
      </c>
      <c r="N4" s="84" t="s">
        <v>27</v>
      </c>
      <c r="O4" s="84" t="s">
        <v>288</v>
      </c>
      <c r="P4" s="87" t="s">
        <v>130</v>
      </c>
      <c r="Q4" s="87" t="s">
        <v>282</v>
      </c>
      <c r="R4" s="84" t="s">
        <v>223</v>
      </c>
      <c r="S4" s="84" t="s">
        <v>224</v>
      </c>
      <c r="T4" s="77"/>
      <c r="U4" s="85"/>
      <c r="V4" s="85"/>
      <c r="W4" s="77"/>
    </row>
    <row r="5" spans="1:23" ht="27.6">
      <c r="A5" s="136" t="s">
        <v>225</v>
      </c>
      <c r="B5" s="25" t="s">
        <v>310</v>
      </c>
      <c r="C5" s="79"/>
      <c r="D5" s="79"/>
      <c r="E5" s="79"/>
      <c r="F5" s="79"/>
      <c r="G5" s="79"/>
      <c r="H5" s="79"/>
      <c r="I5" s="79"/>
      <c r="J5" s="79">
        <v>2E-3</v>
      </c>
      <c r="K5" s="79"/>
      <c r="L5" s="79">
        <v>0.03</v>
      </c>
      <c r="M5" s="79">
        <v>0.05</v>
      </c>
      <c r="N5" s="79">
        <v>0.01</v>
      </c>
      <c r="O5" s="79"/>
      <c r="P5" s="79"/>
      <c r="Q5" s="79"/>
      <c r="R5" s="79">
        <v>0.01</v>
      </c>
      <c r="S5" s="79"/>
      <c r="T5" s="80"/>
      <c r="U5" s="91"/>
      <c r="V5" s="91"/>
      <c r="W5" s="80"/>
    </row>
    <row r="6" spans="1:23">
      <c r="A6" s="137"/>
      <c r="B6" s="97" t="s">
        <v>288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>
        <v>0.1</v>
      </c>
      <c r="P6" s="79"/>
      <c r="Q6" s="79"/>
      <c r="R6" s="79"/>
      <c r="S6" s="79"/>
      <c r="T6" s="80"/>
      <c r="U6" s="91"/>
      <c r="V6" s="91"/>
      <c r="W6" s="80"/>
    </row>
    <row r="7" spans="1:23">
      <c r="A7" s="137"/>
      <c r="B7" s="24" t="s">
        <v>130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>
        <v>0.2</v>
      </c>
      <c r="Q7" s="79"/>
      <c r="R7" s="79"/>
      <c r="S7" s="79"/>
      <c r="T7" s="80"/>
      <c r="U7" s="91"/>
      <c r="V7" s="91"/>
      <c r="W7" s="80"/>
    </row>
    <row r="8" spans="1:23">
      <c r="A8" s="137"/>
      <c r="B8" s="24" t="s">
        <v>237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>
        <v>0.05</v>
      </c>
      <c r="T8" s="88"/>
      <c r="U8" s="91"/>
      <c r="V8" s="91"/>
      <c r="W8" s="80"/>
    </row>
    <row r="9" spans="1:23">
      <c r="A9" s="137"/>
      <c r="B9" s="4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0"/>
      <c r="V9" s="80"/>
      <c r="W9" s="80"/>
    </row>
    <row r="10" spans="1:23">
      <c r="A10" s="138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80"/>
      <c r="U10" s="80"/>
      <c r="V10" s="80"/>
      <c r="W10" s="80"/>
    </row>
    <row r="11" spans="1:23">
      <c r="A11" s="136" t="s">
        <v>226</v>
      </c>
      <c r="B11" s="24" t="s">
        <v>57</v>
      </c>
      <c r="C11" s="79"/>
      <c r="D11" s="79">
        <v>0.04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1"/>
      <c r="V11" s="91"/>
      <c r="W11" s="80"/>
    </row>
    <row r="12" spans="1:23" ht="27.6">
      <c r="A12" s="137"/>
      <c r="B12" s="24" t="s">
        <v>311</v>
      </c>
      <c r="C12" s="79">
        <v>0.04</v>
      </c>
      <c r="D12" s="79">
        <v>0.01</v>
      </c>
      <c r="E12" s="79">
        <v>0.02</v>
      </c>
      <c r="F12" s="79"/>
      <c r="G12" s="79">
        <v>0.01</v>
      </c>
      <c r="H12" s="79">
        <v>5.0000000000000001E-3</v>
      </c>
      <c r="I12" s="79">
        <v>5.0000000000000001E-3</v>
      </c>
      <c r="J12" s="79">
        <v>2E-3</v>
      </c>
      <c r="K12" s="79">
        <v>0.02</v>
      </c>
      <c r="L12" s="79"/>
      <c r="M12" s="79"/>
      <c r="N12" s="79"/>
      <c r="O12" s="79"/>
      <c r="P12" s="79"/>
      <c r="Q12" s="79"/>
      <c r="R12" s="79"/>
      <c r="S12" s="79"/>
      <c r="T12" s="79"/>
      <c r="U12" s="91"/>
      <c r="V12" s="91"/>
      <c r="W12" s="80"/>
    </row>
    <row r="13" spans="1:23" ht="15" customHeight="1">
      <c r="A13" s="137"/>
      <c r="B13" s="24" t="s">
        <v>312</v>
      </c>
      <c r="C13" s="79">
        <v>0.03</v>
      </c>
      <c r="D13" s="79"/>
      <c r="E13" s="79"/>
      <c r="F13" s="79"/>
      <c r="G13" s="79">
        <v>0.01</v>
      </c>
      <c r="H13" s="79">
        <v>5.0000000000000001E-3</v>
      </c>
      <c r="I13" s="79">
        <v>5.0000000000000001E-3</v>
      </c>
      <c r="J13" s="79">
        <v>2E-3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1"/>
      <c r="V13" s="91"/>
      <c r="W13" s="80"/>
    </row>
    <row r="14" spans="1:23">
      <c r="A14" s="137"/>
      <c r="B14" s="24" t="s">
        <v>313</v>
      </c>
      <c r="C14" s="79"/>
      <c r="D14" s="79"/>
      <c r="E14" s="79"/>
      <c r="F14" s="79">
        <v>0.1</v>
      </c>
      <c r="G14" s="79">
        <v>0.01</v>
      </c>
      <c r="H14" s="79">
        <v>5.0000000000000001E-3</v>
      </c>
      <c r="I14" s="79">
        <v>5.0000000000000001E-3</v>
      </c>
      <c r="J14" s="79">
        <v>2E-3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91"/>
      <c r="V14" s="91"/>
      <c r="W14" s="80"/>
    </row>
    <row r="15" spans="1:23" ht="27.6">
      <c r="A15" s="137"/>
      <c r="B15" s="24" t="s">
        <v>279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>
        <v>1.4999999999999999E-2</v>
      </c>
      <c r="R15" s="79">
        <v>0.01</v>
      </c>
      <c r="S15" s="79"/>
      <c r="T15" s="79"/>
      <c r="U15" s="91"/>
      <c r="V15" s="91"/>
      <c r="W15" s="80"/>
    </row>
    <row r="16" spans="1:23">
      <c r="A16" s="137"/>
      <c r="B16" s="24" t="s">
        <v>237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>
        <v>0.05</v>
      </c>
      <c r="T16" s="79"/>
      <c r="U16" s="80"/>
      <c r="V16" s="80"/>
      <c r="W16" s="80"/>
    </row>
    <row r="17" spans="1:23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80"/>
      <c r="V17" s="80"/>
      <c r="W17" s="80"/>
    </row>
    <row r="18" spans="1:23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80"/>
      <c r="V18" s="80"/>
      <c r="W18" s="80"/>
    </row>
    <row r="19" spans="1:23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80"/>
      <c r="U19" s="80"/>
      <c r="V19" s="80"/>
      <c r="W19" s="80"/>
    </row>
    <row r="20" spans="1:23">
      <c r="A20" s="137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80"/>
      <c r="U20" s="80"/>
      <c r="V20" s="80"/>
      <c r="W20" s="80"/>
    </row>
    <row r="21" spans="1:23">
      <c r="A21" s="13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80"/>
      <c r="U21" s="80"/>
      <c r="V21" s="80"/>
      <c r="W21" s="80"/>
    </row>
    <row r="22" spans="1:23">
      <c r="A22" s="128" t="s">
        <v>229</v>
      </c>
      <c r="B22" s="129"/>
      <c r="C22" s="79">
        <f t="shared" ref="C22:S22" si="0">SUM(C5:C21)</f>
        <v>7.0000000000000007E-2</v>
      </c>
      <c r="D22" s="79">
        <f>SUM(D5:D21)</f>
        <v>0.05</v>
      </c>
      <c r="E22" s="79">
        <f t="shared" si="0"/>
        <v>0.02</v>
      </c>
      <c r="F22" s="79">
        <f>SUM(F5:F21)</f>
        <v>0.1</v>
      </c>
      <c r="G22" s="79">
        <f>SUM(G5:G21)</f>
        <v>0.03</v>
      </c>
      <c r="H22" s="79">
        <f t="shared" si="0"/>
        <v>1.4999999999999999E-2</v>
      </c>
      <c r="I22" s="79">
        <f t="shared" si="0"/>
        <v>1.4999999999999999E-2</v>
      </c>
      <c r="J22" s="79">
        <f t="shared" si="0"/>
        <v>8.0000000000000002E-3</v>
      </c>
      <c r="K22" s="79">
        <f>SUM(K5:K21)</f>
        <v>0.02</v>
      </c>
      <c r="L22" s="79">
        <f t="shared" si="0"/>
        <v>0.03</v>
      </c>
      <c r="M22" s="79">
        <f t="shared" si="0"/>
        <v>0.05</v>
      </c>
      <c r="N22" s="79">
        <f t="shared" si="0"/>
        <v>0.01</v>
      </c>
      <c r="O22" s="79">
        <f t="shared" si="0"/>
        <v>0.1</v>
      </c>
      <c r="P22" s="79">
        <f>SUM(P5:P21)</f>
        <v>0.2</v>
      </c>
      <c r="Q22" s="79">
        <f>SUM(Q5:Q21)</f>
        <v>1.4999999999999999E-2</v>
      </c>
      <c r="R22" s="79">
        <f t="shared" si="0"/>
        <v>0.02</v>
      </c>
      <c r="S22" s="79">
        <f t="shared" si="0"/>
        <v>0.1</v>
      </c>
      <c r="T22" s="79"/>
      <c r="U22" s="79"/>
      <c r="V22" s="79"/>
      <c r="W22" s="80"/>
    </row>
    <row r="23" spans="1:23">
      <c r="A23" s="128" t="s">
        <v>230</v>
      </c>
      <c r="B23" s="129"/>
      <c r="C23" s="79">
        <f>C22*59</f>
        <v>4.1300000000000008</v>
      </c>
      <c r="D23" s="79">
        <f t="shared" ref="D23:S23" si="1">D22*59</f>
        <v>2.95</v>
      </c>
      <c r="E23" s="79">
        <f t="shared" si="1"/>
        <v>1.18</v>
      </c>
      <c r="F23" s="79">
        <f t="shared" si="1"/>
        <v>5.9</v>
      </c>
      <c r="G23" s="79">
        <f t="shared" si="1"/>
        <v>1.77</v>
      </c>
      <c r="H23" s="79">
        <f t="shared" si="1"/>
        <v>0.88500000000000001</v>
      </c>
      <c r="I23" s="79">
        <f t="shared" si="1"/>
        <v>0.88500000000000001</v>
      </c>
      <c r="J23" s="79">
        <f t="shared" si="1"/>
        <v>0.47200000000000003</v>
      </c>
      <c r="K23" s="79">
        <f t="shared" si="1"/>
        <v>1.18</v>
      </c>
      <c r="L23" s="79">
        <f t="shared" si="1"/>
        <v>1.77</v>
      </c>
      <c r="M23" s="79">
        <f t="shared" si="1"/>
        <v>2.95</v>
      </c>
      <c r="N23" s="79">
        <f t="shared" si="1"/>
        <v>0.59</v>
      </c>
      <c r="O23" s="79">
        <f t="shared" si="1"/>
        <v>5.9</v>
      </c>
      <c r="P23" s="79">
        <f t="shared" si="1"/>
        <v>11.8</v>
      </c>
      <c r="Q23" s="79">
        <f t="shared" si="1"/>
        <v>0.88500000000000001</v>
      </c>
      <c r="R23" s="79">
        <f t="shared" si="1"/>
        <v>1.18</v>
      </c>
      <c r="S23" s="79">
        <f t="shared" si="1"/>
        <v>5.9</v>
      </c>
      <c r="T23" s="79"/>
      <c r="U23" s="79"/>
      <c r="V23" s="79"/>
      <c r="W23" s="80"/>
    </row>
    <row r="24" spans="1:23">
      <c r="A24" s="128" t="s">
        <v>231</v>
      </c>
      <c r="B24" s="129"/>
      <c r="C24" s="81">
        <v>350</v>
      </c>
      <c r="D24" s="81">
        <v>255</v>
      </c>
      <c r="E24" s="81">
        <v>65</v>
      </c>
      <c r="F24" s="81">
        <v>45</v>
      </c>
      <c r="G24" s="81">
        <v>95</v>
      </c>
      <c r="H24" s="81">
        <v>65</v>
      </c>
      <c r="I24" s="81">
        <v>160</v>
      </c>
      <c r="J24" s="81">
        <v>25</v>
      </c>
      <c r="K24" s="81">
        <v>45</v>
      </c>
      <c r="L24" s="81">
        <v>54</v>
      </c>
      <c r="M24" s="81">
        <v>85</v>
      </c>
      <c r="N24" s="81">
        <v>800</v>
      </c>
      <c r="O24" s="89">
        <v>220</v>
      </c>
      <c r="P24" s="81">
        <v>120</v>
      </c>
      <c r="Q24" s="81">
        <v>170</v>
      </c>
      <c r="R24" s="81">
        <v>105</v>
      </c>
      <c r="S24" s="81">
        <v>65</v>
      </c>
      <c r="T24" s="81"/>
      <c r="U24" s="81"/>
      <c r="V24" s="81"/>
      <c r="W24" s="80"/>
    </row>
    <row r="25" spans="1:23">
      <c r="A25" s="128" t="s">
        <v>232</v>
      </c>
      <c r="B25" s="129"/>
      <c r="C25" s="89">
        <f>C24*C23</f>
        <v>1445.5000000000002</v>
      </c>
      <c r="D25" s="89">
        <f t="shared" ref="D25:S25" si="2">D24*D23</f>
        <v>752.25</v>
      </c>
      <c r="E25" s="89">
        <f t="shared" si="2"/>
        <v>76.7</v>
      </c>
      <c r="F25" s="89">
        <f t="shared" si="2"/>
        <v>265.5</v>
      </c>
      <c r="G25" s="89">
        <f t="shared" si="2"/>
        <v>168.15</v>
      </c>
      <c r="H25" s="89">
        <f t="shared" si="2"/>
        <v>57.524999999999999</v>
      </c>
      <c r="I25" s="89">
        <f t="shared" si="2"/>
        <v>141.6</v>
      </c>
      <c r="J25" s="89">
        <f t="shared" si="2"/>
        <v>11.8</v>
      </c>
      <c r="K25" s="89">
        <f t="shared" si="2"/>
        <v>53.099999999999994</v>
      </c>
      <c r="L25" s="89">
        <f t="shared" si="2"/>
        <v>95.58</v>
      </c>
      <c r="M25" s="89">
        <f t="shared" si="2"/>
        <v>250.75000000000003</v>
      </c>
      <c r="N25" s="89">
        <f t="shared" si="2"/>
        <v>472</v>
      </c>
      <c r="O25" s="89">
        <f t="shared" si="2"/>
        <v>1298</v>
      </c>
      <c r="P25" s="89">
        <f t="shared" si="2"/>
        <v>1416</v>
      </c>
      <c r="Q25" s="89">
        <f t="shared" si="2"/>
        <v>150.44999999999999</v>
      </c>
      <c r="R25" s="89">
        <f t="shared" si="2"/>
        <v>123.89999999999999</v>
      </c>
      <c r="S25" s="89">
        <f t="shared" si="2"/>
        <v>383.5</v>
      </c>
      <c r="T25" s="89"/>
      <c r="U25" s="89"/>
      <c r="V25" s="89">
        <f>SUM(C25:U25)</f>
        <v>7162.3049999999994</v>
      </c>
      <c r="W25" s="82">
        <f>V25/W2</f>
        <v>121.395</v>
      </c>
    </row>
    <row r="26" spans="1:23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pans="1:23">
      <c r="A27" s="83"/>
      <c r="B27" s="83" t="s">
        <v>274</v>
      </c>
      <c r="C27" s="83"/>
      <c r="D27" s="83"/>
      <c r="E27" s="83"/>
      <c r="F27" s="83"/>
      <c r="G27" s="83"/>
      <c r="H27" s="130" t="s">
        <v>233</v>
      </c>
      <c r="I27" s="131"/>
      <c r="J27" s="131"/>
      <c r="K27" s="131"/>
      <c r="L27" s="131"/>
      <c r="M27" s="131"/>
      <c r="N27" s="131"/>
      <c r="O27" s="131"/>
      <c r="P27" s="130" t="s">
        <v>234</v>
      </c>
      <c r="Q27" s="130"/>
      <c r="R27" s="130"/>
      <c r="S27" s="130"/>
      <c r="T27" s="130"/>
      <c r="U27" s="130"/>
      <c r="V27" s="130"/>
      <c r="W27" s="130"/>
    </row>
    <row r="28" spans="1:23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</row>
    <row r="29" spans="1:23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</sheetData>
  <mergeCells count="9">
    <mergeCell ref="A25:B25"/>
    <mergeCell ref="H27:O27"/>
    <mergeCell ref="P27:W27"/>
    <mergeCell ref="A3:W3"/>
    <mergeCell ref="A5:A10"/>
    <mergeCell ref="A11:A21"/>
    <mergeCell ref="A22:B22"/>
    <mergeCell ref="A23:B23"/>
    <mergeCell ref="A24:B24"/>
  </mergeCells>
  <printOptions horizontalCentered="1" verticalCentered="1"/>
  <pageMargins left="0" right="0" top="0" bottom="0" header="0" footer="0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W29"/>
  <sheetViews>
    <sheetView topLeftCell="C7" workbookViewId="0">
      <selection activeCell="C24" sqref="C24"/>
    </sheetView>
  </sheetViews>
  <sheetFormatPr defaultRowHeight="14.4"/>
  <cols>
    <col min="1" max="1" width="4.44140625" customWidth="1"/>
    <col min="2" max="2" width="16.88671875" customWidth="1"/>
    <col min="3" max="22" width="5.6640625" customWidth="1"/>
  </cols>
  <sheetData>
    <row r="1" spans="1:23" ht="21">
      <c r="B1" s="73" t="s">
        <v>213</v>
      </c>
    </row>
    <row r="2" spans="1:23">
      <c r="V2" s="74">
        <v>42</v>
      </c>
    </row>
    <row r="3" spans="1:23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4"/>
      <c r="T3" s="134"/>
      <c r="U3" s="134"/>
      <c r="V3" s="135"/>
    </row>
    <row r="4" spans="1:23" s="98" customFormat="1" ht="105">
      <c r="A4" s="75"/>
      <c r="B4" s="76" t="s">
        <v>215</v>
      </c>
      <c r="C4" s="93" t="s">
        <v>216</v>
      </c>
      <c r="D4" s="93" t="s">
        <v>217</v>
      </c>
      <c r="E4" s="93" t="s">
        <v>243</v>
      </c>
      <c r="F4" s="84" t="s">
        <v>255</v>
      </c>
      <c r="G4" s="84" t="s">
        <v>256</v>
      </c>
      <c r="H4" s="93" t="s">
        <v>219</v>
      </c>
      <c r="I4" s="93" t="s">
        <v>220</v>
      </c>
      <c r="J4" s="93" t="s">
        <v>221</v>
      </c>
      <c r="K4" s="93" t="s">
        <v>222</v>
      </c>
      <c r="L4" s="93" t="s">
        <v>218</v>
      </c>
      <c r="M4" s="93" t="s">
        <v>246</v>
      </c>
      <c r="N4" s="93" t="s">
        <v>27</v>
      </c>
      <c r="O4" s="93" t="s">
        <v>264</v>
      </c>
      <c r="P4" s="87" t="s">
        <v>248</v>
      </c>
      <c r="Q4" s="93" t="s">
        <v>223</v>
      </c>
      <c r="R4" s="93" t="s">
        <v>224</v>
      </c>
      <c r="S4" s="95" t="s">
        <v>238</v>
      </c>
      <c r="T4" s="90" t="s">
        <v>57</v>
      </c>
      <c r="U4" s="90"/>
      <c r="V4" s="95"/>
    </row>
    <row r="5" spans="1:23" ht="27.6">
      <c r="A5" s="136" t="s">
        <v>225</v>
      </c>
      <c r="B5" s="25" t="s">
        <v>307</v>
      </c>
      <c r="C5" s="79"/>
      <c r="D5" s="79"/>
      <c r="E5" s="79"/>
      <c r="F5" s="79"/>
      <c r="G5" s="79"/>
      <c r="H5" s="79"/>
      <c r="I5" s="79"/>
      <c r="J5" s="79"/>
      <c r="K5" s="79">
        <v>2E-3</v>
      </c>
      <c r="L5" s="79">
        <v>0.03</v>
      </c>
      <c r="M5" s="79">
        <v>0.05</v>
      </c>
      <c r="N5" s="79">
        <v>5.0000000000000001E-3</v>
      </c>
      <c r="O5" s="79"/>
      <c r="P5" s="79"/>
      <c r="Q5" s="79">
        <v>0.01</v>
      </c>
      <c r="R5" s="79"/>
      <c r="S5" s="80"/>
      <c r="T5" s="80"/>
      <c r="U5" s="80"/>
      <c r="V5" s="80"/>
      <c r="W5" s="92">
        <f>C5*C24+D5*D24+E5*E24+F5*F24+G5*G24+H5*H24+I5*I24+J5*J24+K5*K24+L5*L24+M5*M24+N5*N24+O5*O24+P5*P24+Q5*Q24+R5*R24+S5*S24+T5*T24</f>
        <v>13.7</v>
      </c>
    </row>
    <row r="6" spans="1:23">
      <c r="A6" s="137"/>
      <c r="B6" s="25" t="s">
        <v>285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>
        <v>0.05</v>
      </c>
      <c r="N6" s="79"/>
      <c r="O6" s="79">
        <v>1E-3</v>
      </c>
      <c r="P6" s="79"/>
      <c r="Q6" s="79">
        <v>0.01</v>
      </c>
      <c r="R6" s="79"/>
      <c r="S6" s="80"/>
      <c r="T6" s="80"/>
      <c r="U6" s="80"/>
      <c r="V6" s="80"/>
      <c r="W6" s="92">
        <f>M6*M24+O6*O24+Q6*Q24</f>
        <v>6.3999999999999995</v>
      </c>
    </row>
    <row r="7" spans="1:23">
      <c r="A7" s="137"/>
      <c r="B7" s="24" t="s">
        <v>242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>
        <v>0.05</v>
      </c>
      <c r="S7" s="80"/>
      <c r="T7" s="80"/>
      <c r="U7" s="80"/>
      <c r="V7" s="80"/>
      <c r="W7" s="92">
        <f>R7*R24</f>
        <v>3.25</v>
      </c>
    </row>
    <row r="8" spans="1:23">
      <c r="A8" s="137"/>
      <c r="B8" s="25" t="s">
        <v>238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88">
        <v>0.01</v>
      </c>
      <c r="T8" s="80"/>
      <c r="U8" s="80"/>
      <c r="V8" s="80"/>
      <c r="W8" s="92">
        <f>S8*S24</f>
        <v>8.9</v>
      </c>
    </row>
    <row r="9" spans="1:23">
      <c r="A9" s="137"/>
      <c r="B9" s="4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80"/>
      <c r="U9" s="80"/>
      <c r="V9" s="80"/>
      <c r="W9" s="92"/>
    </row>
    <row r="10" spans="1:23">
      <c r="A10" s="138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80"/>
      <c r="T10" s="80"/>
      <c r="U10" s="80"/>
      <c r="V10" s="80"/>
      <c r="W10" s="92"/>
    </row>
    <row r="11" spans="1:23">
      <c r="A11" s="136" t="s">
        <v>226</v>
      </c>
      <c r="B11" s="28" t="s">
        <v>57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>
        <v>0.05</v>
      </c>
      <c r="U11" s="79"/>
      <c r="V11" s="80"/>
      <c r="W11" s="92">
        <f>T11*T24</f>
        <v>9</v>
      </c>
    </row>
    <row r="12" spans="1:23" ht="27.6">
      <c r="A12" s="137"/>
      <c r="B12" s="24" t="s">
        <v>177</v>
      </c>
      <c r="C12" s="79">
        <v>0.04</v>
      </c>
      <c r="D12" s="79">
        <v>0.03</v>
      </c>
      <c r="E12" s="79"/>
      <c r="F12" s="79">
        <v>0.02</v>
      </c>
      <c r="G12" s="79">
        <v>0.01</v>
      </c>
      <c r="H12" s="79">
        <v>5.0000000000000001E-3</v>
      </c>
      <c r="I12" s="79">
        <v>5.0000000000000001E-3</v>
      </c>
      <c r="J12" s="79">
        <v>5.0000000000000001E-3</v>
      </c>
      <c r="K12" s="79">
        <v>2E-3</v>
      </c>
      <c r="L12" s="79"/>
      <c r="M12" s="79"/>
      <c r="N12" s="79"/>
      <c r="O12" s="79"/>
      <c r="P12" s="79"/>
      <c r="Q12" s="79"/>
      <c r="R12" s="79"/>
      <c r="S12" s="79"/>
      <c r="T12" s="80"/>
      <c r="U12" s="80"/>
      <c r="V12" s="80"/>
      <c r="W12" s="92">
        <f>C12*C24+D12*D24+F12*F24+G12*G24+H12*H24+I12*I24+J12*J24+K12*K24</f>
        <v>19.874999999999996</v>
      </c>
    </row>
    <row r="13" spans="1:23">
      <c r="A13" s="137"/>
      <c r="B13" s="30" t="s">
        <v>308</v>
      </c>
      <c r="C13" s="79">
        <v>0.03</v>
      </c>
      <c r="D13" s="79"/>
      <c r="E13" s="79">
        <v>0.04</v>
      </c>
      <c r="F13" s="79"/>
      <c r="G13" s="79">
        <v>0.01</v>
      </c>
      <c r="H13" s="79">
        <v>5.0000000000000001E-3</v>
      </c>
      <c r="I13" s="79">
        <v>5.0000000000000001E-3</v>
      </c>
      <c r="J13" s="79">
        <v>5.0000000000000001E-3</v>
      </c>
      <c r="K13" s="79">
        <v>2E-3</v>
      </c>
      <c r="L13" s="79"/>
      <c r="M13" s="79"/>
      <c r="N13" s="79"/>
      <c r="O13" s="79"/>
      <c r="P13" s="79"/>
      <c r="Q13" s="79"/>
      <c r="R13" s="79"/>
      <c r="S13" s="79"/>
      <c r="T13" s="80"/>
      <c r="U13" s="80"/>
      <c r="V13" s="80"/>
      <c r="W13" s="92">
        <f>C13*C24+E13*E24+G13*G24+H13*H24+I13*I24+J13*J24+K13*K24</f>
        <v>17.445</v>
      </c>
    </row>
    <row r="14" spans="1:23">
      <c r="A14" s="137"/>
      <c r="B14" s="28" t="s">
        <v>309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>
        <v>0.05</v>
      </c>
      <c r="N14" s="79"/>
      <c r="O14" s="79"/>
      <c r="P14" s="79">
        <v>1E-3</v>
      </c>
      <c r="Q14" s="79"/>
      <c r="R14" s="79"/>
      <c r="S14" s="79"/>
      <c r="T14" s="80"/>
      <c r="U14" s="80"/>
      <c r="V14" s="80"/>
      <c r="W14" s="92">
        <f>M14*M24+P14*P24</f>
        <v>4.8100000000000005</v>
      </c>
    </row>
    <row r="15" spans="1:23">
      <c r="A15" s="137"/>
      <c r="B15" s="25" t="s">
        <v>242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>
        <v>0.05</v>
      </c>
      <c r="S15" s="79"/>
      <c r="T15" s="80"/>
      <c r="U15" s="80"/>
      <c r="V15" s="80"/>
      <c r="W15" s="92">
        <f>R15*R24</f>
        <v>3.25</v>
      </c>
    </row>
    <row r="16" spans="1:23">
      <c r="A16" s="137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80"/>
      <c r="U16" s="80"/>
      <c r="V16" s="80"/>
      <c r="W16" s="92"/>
    </row>
    <row r="17" spans="1:23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80"/>
      <c r="U17" s="80"/>
      <c r="V17" s="80"/>
      <c r="W17" s="92"/>
    </row>
    <row r="18" spans="1:23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80"/>
      <c r="U18" s="80"/>
      <c r="V18" s="80"/>
      <c r="W18" s="92"/>
    </row>
    <row r="19" spans="1:23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80"/>
      <c r="T19" s="80"/>
      <c r="U19" s="80"/>
      <c r="V19" s="80"/>
      <c r="W19" s="92"/>
    </row>
    <row r="20" spans="1:23">
      <c r="A20" s="137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80"/>
      <c r="T20" s="80"/>
      <c r="U20" s="80"/>
      <c r="V20" s="80"/>
      <c r="W20" s="92"/>
    </row>
    <row r="21" spans="1:23">
      <c r="A21" s="13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80"/>
      <c r="T21" s="80"/>
      <c r="U21" s="80"/>
      <c r="V21" s="80"/>
      <c r="W21" s="92"/>
    </row>
    <row r="22" spans="1:23">
      <c r="A22" s="128" t="s">
        <v>229</v>
      </c>
      <c r="B22" s="129"/>
      <c r="C22" s="79">
        <f t="shared" ref="C22:S22" si="0">SUM(C5:C21)</f>
        <v>7.0000000000000007E-2</v>
      </c>
      <c r="D22" s="79">
        <f t="shared" si="0"/>
        <v>0.03</v>
      </c>
      <c r="E22" s="79">
        <f t="shared" si="0"/>
        <v>0.04</v>
      </c>
      <c r="F22" s="79">
        <f>SUM(F5:F21)</f>
        <v>0.02</v>
      </c>
      <c r="G22" s="79">
        <f>SUM(G5:G21)</f>
        <v>0.02</v>
      </c>
      <c r="H22" s="79">
        <f t="shared" si="0"/>
        <v>0.01</v>
      </c>
      <c r="I22" s="79">
        <f t="shared" si="0"/>
        <v>0.01</v>
      </c>
      <c r="J22" s="79">
        <f t="shared" si="0"/>
        <v>0.01</v>
      </c>
      <c r="K22" s="79">
        <f t="shared" si="0"/>
        <v>6.0000000000000001E-3</v>
      </c>
      <c r="L22" s="79">
        <f t="shared" si="0"/>
        <v>0.03</v>
      </c>
      <c r="M22" s="79">
        <f t="shared" si="0"/>
        <v>0.15000000000000002</v>
      </c>
      <c r="N22" s="79">
        <f t="shared" si="0"/>
        <v>5.0000000000000001E-3</v>
      </c>
      <c r="O22" s="79">
        <f t="shared" si="0"/>
        <v>1E-3</v>
      </c>
      <c r="P22" s="79">
        <f>SUM(P5:P21)</f>
        <v>1E-3</v>
      </c>
      <c r="Q22" s="79">
        <f t="shared" si="0"/>
        <v>0.02</v>
      </c>
      <c r="R22" s="79">
        <f t="shared" si="0"/>
        <v>0.1</v>
      </c>
      <c r="S22" s="79">
        <f t="shared" si="0"/>
        <v>0.01</v>
      </c>
      <c r="T22" s="79">
        <f>SUM(T5:T21)</f>
        <v>0.05</v>
      </c>
      <c r="U22" s="79"/>
      <c r="V22" s="80"/>
      <c r="W22" s="92"/>
    </row>
    <row r="23" spans="1:23">
      <c r="A23" s="128" t="s">
        <v>230</v>
      </c>
      <c r="B23" s="129"/>
      <c r="C23" s="79">
        <f>C22*42</f>
        <v>2.9400000000000004</v>
      </c>
      <c r="D23" s="79">
        <f t="shared" ref="D23:T23" si="1">D22*42</f>
        <v>1.26</v>
      </c>
      <c r="E23" s="79">
        <f t="shared" si="1"/>
        <v>1.68</v>
      </c>
      <c r="F23" s="79">
        <f t="shared" si="1"/>
        <v>0.84</v>
      </c>
      <c r="G23" s="79">
        <f t="shared" si="1"/>
        <v>0.84</v>
      </c>
      <c r="H23" s="79">
        <f t="shared" si="1"/>
        <v>0.42</v>
      </c>
      <c r="I23" s="79">
        <f t="shared" si="1"/>
        <v>0.42</v>
      </c>
      <c r="J23" s="79">
        <f t="shared" si="1"/>
        <v>0.42</v>
      </c>
      <c r="K23" s="79">
        <f t="shared" si="1"/>
        <v>0.252</v>
      </c>
      <c r="L23" s="79">
        <f t="shared" si="1"/>
        <v>1.26</v>
      </c>
      <c r="M23" s="79">
        <f t="shared" si="1"/>
        <v>6.3000000000000007</v>
      </c>
      <c r="N23" s="79">
        <f t="shared" si="1"/>
        <v>0.21</v>
      </c>
      <c r="O23" s="79">
        <f t="shared" si="1"/>
        <v>4.2000000000000003E-2</v>
      </c>
      <c r="P23" s="79">
        <f t="shared" si="1"/>
        <v>4.2000000000000003E-2</v>
      </c>
      <c r="Q23" s="79">
        <f t="shared" si="1"/>
        <v>0.84</v>
      </c>
      <c r="R23" s="79">
        <f t="shared" si="1"/>
        <v>4.2</v>
      </c>
      <c r="S23" s="79">
        <f t="shared" si="1"/>
        <v>0.42</v>
      </c>
      <c r="T23" s="79">
        <f t="shared" si="1"/>
        <v>2.1</v>
      </c>
      <c r="U23" s="79"/>
      <c r="V23" s="80"/>
      <c r="W23" s="92"/>
    </row>
    <row r="24" spans="1:23">
      <c r="A24" s="128" t="s">
        <v>231</v>
      </c>
      <c r="B24" s="129"/>
      <c r="C24" s="81">
        <v>350</v>
      </c>
      <c r="D24" s="81">
        <v>65</v>
      </c>
      <c r="E24" s="81">
        <v>98</v>
      </c>
      <c r="F24" s="81">
        <v>45</v>
      </c>
      <c r="G24" s="81">
        <v>95</v>
      </c>
      <c r="H24" s="81">
        <v>180</v>
      </c>
      <c r="I24" s="81">
        <v>65</v>
      </c>
      <c r="J24" s="81">
        <v>160</v>
      </c>
      <c r="K24" s="81">
        <v>25</v>
      </c>
      <c r="L24" s="81">
        <v>145</v>
      </c>
      <c r="M24" s="81">
        <v>85</v>
      </c>
      <c r="N24" s="81">
        <v>800</v>
      </c>
      <c r="O24" s="89">
        <v>1100</v>
      </c>
      <c r="P24" s="81">
        <v>560</v>
      </c>
      <c r="Q24" s="81">
        <v>105</v>
      </c>
      <c r="R24" s="81">
        <v>65</v>
      </c>
      <c r="S24" s="81">
        <v>890</v>
      </c>
      <c r="T24" s="81">
        <v>180</v>
      </c>
      <c r="U24" s="81"/>
      <c r="V24" s="80"/>
      <c r="W24" s="92"/>
    </row>
    <row r="25" spans="1:23">
      <c r="A25" s="128" t="s">
        <v>232</v>
      </c>
      <c r="B25" s="129"/>
      <c r="C25" s="89">
        <f>C24*C23</f>
        <v>1029.0000000000002</v>
      </c>
      <c r="D25" s="89">
        <f t="shared" ref="D25:T25" si="2">D24*D23</f>
        <v>81.900000000000006</v>
      </c>
      <c r="E25" s="89">
        <f t="shared" si="2"/>
        <v>164.64</v>
      </c>
      <c r="F25" s="89">
        <f t="shared" si="2"/>
        <v>37.799999999999997</v>
      </c>
      <c r="G25" s="89">
        <f t="shared" si="2"/>
        <v>79.8</v>
      </c>
      <c r="H25" s="89">
        <f t="shared" si="2"/>
        <v>75.599999999999994</v>
      </c>
      <c r="I25" s="89">
        <f t="shared" si="2"/>
        <v>27.3</v>
      </c>
      <c r="J25" s="89">
        <f t="shared" si="2"/>
        <v>67.2</v>
      </c>
      <c r="K25" s="89">
        <f t="shared" si="2"/>
        <v>6.3</v>
      </c>
      <c r="L25" s="89">
        <f t="shared" si="2"/>
        <v>182.7</v>
      </c>
      <c r="M25" s="89">
        <f t="shared" si="2"/>
        <v>535.50000000000011</v>
      </c>
      <c r="N25" s="89">
        <f t="shared" si="2"/>
        <v>168</v>
      </c>
      <c r="O25" s="89">
        <f t="shared" si="2"/>
        <v>46.2</v>
      </c>
      <c r="P25" s="89">
        <f t="shared" si="2"/>
        <v>23.520000000000003</v>
      </c>
      <c r="Q25" s="89">
        <f t="shared" si="2"/>
        <v>88.2</v>
      </c>
      <c r="R25" s="89">
        <f t="shared" si="2"/>
        <v>273</v>
      </c>
      <c r="S25" s="89">
        <f t="shared" si="2"/>
        <v>373.8</v>
      </c>
      <c r="T25" s="89">
        <f t="shared" si="2"/>
        <v>378</v>
      </c>
      <c r="U25" s="89">
        <f>SUM(C25:T25)</f>
        <v>3638.46</v>
      </c>
      <c r="V25" s="82">
        <f>U25/V2</f>
        <v>86.63</v>
      </c>
      <c r="W25" s="92">
        <f>SUM(W5:W24)</f>
        <v>86.63</v>
      </c>
    </row>
    <row r="26" spans="1:23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</row>
    <row r="27" spans="1:23">
      <c r="A27" s="83"/>
      <c r="B27" s="83" t="s">
        <v>275</v>
      </c>
      <c r="C27" s="83"/>
      <c r="D27" s="83"/>
      <c r="E27" s="83"/>
      <c r="F27" s="83"/>
      <c r="G27" s="83"/>
      <c r="H27" s="130" t="s">
        <v>233</v>
      </c>
      <c r="I27" s="131"/>
      <c r="J27" s="131"/>
      <c r="K27" s="131"/>
      <c r="L27" s="131"/>
      <c r="M27" s="131"/>
      <c r="N27" s="131"/>
      <c r="O27" s="131"/>
      <c r="P27" s="99"/>
      <c r="Q27" s="130" t="s">
        <v>234</v>
      </c>
      <c r="R27" s="130"/>
      <c r="S27" s="130"/>
      <c r="T27" s="130"/>
      <c r="U27" s="130"/>
      <c r="V27" s="130"/>
    </row>
    <row r="28" spans="1:23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</row>
    <row r="29" spans="1:23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</row>
  </sheetData>
  <mergeCells count="9">
    <mergeCell ref="A25:B25"/>
    <mergeCell ref="H27:O27"/>
    <mergeCell ref="Q27:V27"/>
    <mergeCell ref="A3:V3"/>
    <mergeCell ref="A5:A10"/>
    <mergeCell ref="A11:A21"/>
    <mergeCell ref="A22:B22"/>
    <mergeCell ref="A23:B23"/>
    <mergeCell ref="A24:B2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U28"/>
  <sheetViews>
    <sheetView topLeftCell="A7" workbookViewId="0">
      <selection activeCell="I31" sqref="I31"/>
    </sheetView>
  </sheetViews>
  <sheetFormatPr defaultRowHeight="14.4"/>
  <cols>
    <col min="1" max="1" width="4.44140625" customWidth="1"/>
    <col min="2" max="2" width="16.88671875" customWidth="1"/>
    <col min="3" max="21" width="5.6640625" customWidth="1"/>
  </cols>
  <sheetData>
    <row r="1" spans="1:21" ht="21">
      <c r="B1" s="73" t="s">
        <v>213</v>
      </c>
    </row>
    <row r="2" spans="1:21">
      <c r="U2" s="74">
        <v>42</v>
      </c>
    </row>
    <row r="3" spans="1:21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4"/>
      <c r="S3" s="134"/>
      <c r="T3" s="134"/>
      <c r="U3" s="135"/>
    </row>
    <row r="4" spans="1:21" ht="105">
      <c r="A4" s="75"/>
      <c r="B4" s="76" t="s">
        <v>215</v>
      </c>
      <c r="C4" s="84" t="s">
        <v>216</v>
      </c>
      <c r="D4" s="84" t="s">
        <v>265</v>
      </c>
      <c r="E4" s="84" t="s">
        <v>217</v>
      </c>
      <c r="F4" s="84" t="s">
        <v>256</v>
      </c>
      <c r="G4" s="84" t="s">
        <v>220</v>
      </c>
      <c r="H4" s="84" t="s">
        <v>221</v>
      </c>
      <c r="I4" s="84" t="s">
        <v>222</v>
      </c>
      <c r="J4" s="84" t="s">
        <v>268</v>
      </c>
      <c r="K4" s="84" t="s">
        <v>317</v>
      </c>
      <c r="L4" s="84" t="s">
        <v>246</v>
      </c>
      <c r="M4" s="84" t="s">
        <v>27</v>
      </c>
      <c r="N4" s="87" t="s">
        <v>248</v>
      </c>
      <c r="O4" s="87" t="s">
        <v>319</v>
      </c>
      <c r="P4" s="84" t="s">
        <v>223</v>
      </c>
      <c r="Q4" s="84" t="s">
        <v>224</v>
      </c>
      <c r="R4" s="77" t="s">
        <v>318</v>
      </c>
      <c r="S4" s="87" t="s">
        <v>320</v>
      </c>
      <c r="T4" s="87"/>
      <c r="U4" s="77"/>
    </row>
    <row r="5" spans="1:21" ht="27.6">
      <c r="A5" s="136" t="s">
        <v>225</v>
      </c>
      <c r="B5" s="25" t="s">
        <v>316</v>
      </c>
      <c r="C5" s="79"/>
      <c r="D5" s="79"/>
      <c r="E5" s="79"/>
      <c r="F5" s="79"/>
      <c r="G5" s="79"/>
      <c r="H5" s="79"/>
      <c r="I5" s="79">
        <v>2E-3</v>
      </c>
      <c r="J5" s="79"/>
      <c r="K5" s="79">
        <v>0.03</v>
      </c>
      <c r="L5" s="79">
        <v>0.05</v>
      </c>
      <c r="M5" s="79">
        <v>5.0000000000000001E-3</v>
      </c>
      <c r="N5" s="79"/>
      <c r="O5" s="79"/>
      <c r="P5" s="79">
        <v>0.01</v>
      </c>
      <c r="Q5" s="79"/>
      <c r="R5" s="102">
        <v>5.0000000000000001E-3</v>
      </c>
      <c r="S5" s="91"/>
      <c r="T5" s="91"/>
      <c r="U5" s="80"/>
    </row>
    <row r="6" spans="1:21">
      <c r="A6" s="137"/>
      <c r="B6" s="24" t="s">
        <v>48</v>
      </c>
      <c r="C6" s="79"/>
      <c r="D6" s="79"/>
      <c r="E6" s="79"/>
      <c r="F6" s="79"/>
      <c r="G6" s="79"/>
      <c r="H6" s="79"/>
      <c r="I6" s="79"/>
      <c r="J6" s="79"/>
      <c r="K6" s="79"/>
      <c r="L6" s="79">
        <v>0.05</v>
      </c>
      <c r="M6" s="79"/>
      <c r="N6" s="79">
        <v>1E-3</v>
      </c>
      <c r="O6" s="79"/>
      <c r="P6" s="79"/>
      <c r="Q6" s="79"/>
      <c r="R6" s="80"/>
      <c r="S6" s="91"/>
      <c r="T6" s="91"/>
      <c r="U6" s="80"/>
    </row>
    <row r="7" spans="1:21">
      <c r="A7" s="137"/>
      <c r="B7" s="24" t="s">
        <v>242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>
        <v>0.05</v>
      </c>
      <c r="R7" s="80"/>
      <c r="S7" s="91"/>
      <c r="T7" s="91"/>
      <c r="U7" s="80"/>
    </row>
    <row r="8" spans="1:21">
      <c r="A8" s="137"/>
      <c r="B8" s="25" t="s">
        <v>320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88"/>
      <c r="S8" s="79">
        <v>0.1</v>
      </c>
      <c r="T8" s="79"/>
      <c r="U8" s="80"/>
    </row>
    <row r="9" spans="1:21">
      <c r="A9" s="137"/>
      <c r="B9" s="4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80"/>
      <c r="T9" s="80"/>
      <c r="U9" s="80"/>
    </row>
    <row r="10" spans="1:21">
      <c r="A10" s="138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80"/>
      <c r="S10" s="80"/>
      <c r="T10" s="80"/>
      <c r="U10" s="80"/>
    </row>
    <row r="11" spans="1:21">
      <c r="A11" s="136" t="s">
        <v>226</v>
      </c>
      <c r="B11" s="24" t="s">
        <v>260</v>
      </c>
      <c r="C11" s="79"/>
      <c r="D11" s="79">
        <v>0.03</v>
      </c>
      <c r="E11" s="79">
        <v>0.02</v>
      </c>
      <c r="F11" s="79">
        <v>0.02</v>
      </c>
      <c r="G11" s="79">
        <v>5.0000000000000001E-3</v>
      </c>
      <c r="H11" s="79">
        <v>5.0000000000000001E-3</v>
      </c>
      <c r="I11" s="79">
        <v>2E-3</v>
      </c>
      <c r="J11" s="79"/>
      <c r="K11" s="79"/>
      <c r="L11" s="79"/>
      <c r="M11" s="79"/>
      <c r="N11" s="79"/>
      <c r="O11" s="79"/>
      <c r="P11" s="79"/>
      <c r="Q11" s="79"/>
      <c r="R11" s="79"/>
      <c r="S11" s="91"/>
      <c r="T11" s="91"/>
      <c r="U11" s="80"/>
    </row>
    <row r="12" spans="1:21">
      <c r="A12" s="137"/>
      <c r="B12" s="24" t="s">
        <v>308</v>
      </c>
      <c r="C12" s="79">
        <v>0.03</v>
      </c>
      <c r="D12" s="79"/>
      <c r="E12" s="79"/>
      <c r="F12" s="79"/>
      <c r="G12" s="79">
        <v>5.0000000000000001E-3</v>
      </c>
      <c r="H12" s="79">
        <v>5.0000000000000001E-3</v>
      </c>
      <c r="I12" s="79">
        <v>2E-3</v>
      </c>
      <c r="J12" s="79">
        <v>0.03</v>
      </c>
      <c r="K12" s="79">
        <f>SUM(J12)</f>
        <v>0.03</v>
      </c>
      <c r="L12" s="79"/>
      <c r="M12" s="79"/>
      <c r="N12" s="79"/>
      <c r="O12" s="79"/>
      <c r="P12" s="79"/>
      <c r="Q12" s="79"/>
      <c r="R12" s="79"/>
      <c r="S12" s="91"/>
      <c r="T12" s="91"/>
      <c r="U12" s="80"/>
    </row>
    <row r="13" spans="1:21" ht="27.6">
      <c r="A13" s="137"/>
      <c r="B13" s="24" t="s">
        <v>189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>
        <v>1.4999999999999999E-2</v>
      </c>
      <c r="P13" s="79">
        <v>0.01</v>
      </c>
      <c r="Q13" s="79"/>
      <c r="R13" s="79"/>
      <c r="S13" s="91"/>
      <c r="T13" s="91"/>
      <c r="U13" s="80"/>
    </row>
    <row r="14" spans="1:21">
      <c r="A14" s="137"/>
      <c r="B14" s="25" t="s">
        <v>242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>
        <v>0.05</v>
      </c>
      <c r="R14" s="79"/>
      <c r="S14" s="91"/>
      <c r="T14" s="91"/>
      <c r="U14" s="80"/>
    </row>
    <row r="15" spans="1:21">
      <c r="A15" s="137"/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80"/>
      <c r="T15" s="80"/>
      <c r="U15" s="80"/>
    </row>
    <row r="16" spans="1:21">
      <c r="A16" s="137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80"/>
      <c r="T16" s="80"/>
      <c r="U16" s="80"/>
    </row>
    <row r="17" spans="1:21">
      <c r="A17" s="137"/>
      <c r="B17" s="78"/>
      <c r="C17" s="79"/>
      <c r="D17" s="79"/>
      <c r="E17" s="79"/>
      <c r="F17" s="79"/>
      <c r="G17" s="79">
        <v>15373</v>
      </c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80"/>
      <c r="T17" s="80"/>
      <c r="U17" s="80"/>
    </row>
    <row r="18" spans="1:21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80"/>
      <c r="S18" s="80"/>
      <c r="T18" s="80"/>
      <c r="U18" s="80"/>
    </row>
    <row r="19" spans="1:21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0"/>
      <c r="S19" s="80"/>
      <c r="T19" s="80"/>
      <c r="U19" s="80"/>
    </row>
    <row r="20" spans="1:21">
      <c r="A20" s="138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80"/>
      <c r="S20" s="80"/>
      <c r="T20" s="80"/>
      <c r="U20" s="80"/>
    </row>
    <row r="21" spans="1:21">
      <c r="A21" s="128" t="s">
        <v>229</v>
      </c>
      <c r="B21" s="129"/>
      <c r="C21" s="79">
        <f t="shared" ref="C21:Q21" si="0">SUM(C5:C20)</f>
        <v>0.03</v>
      </c>
      <c r="D21" s="79">
        <f>SUM(D5:D20)</f>
        <v>0.03</v>
      </c>
      <c r="E21" s="79">
        <f t="shared" si="0"/>
        <v>0.02</v>
      </c>
      <c r="F21" s="79">
        <f>SUM(F5:F20)</f>
        <v>0.02</v>
      </c>
      <c r="G21" s="79">
        <f t="shared" si="0"/>
        <v>15373.01</v>
      </c>
      <c r="H21" s="79">
        <f t="shared" si="0"/>
        <v>0.01</v>
      </c>
      <c r="I21" s="79">
        <f t="shared" si="0"/>
        <v>6.0000000000000001E-3</v>
      </c>
      <c r="J21" s="79">
        <f>SUM(J12:J20)</f>
        <v>0.03</v>
      </c>
      <c r="K21" s="79">
        <f>SUM(J21)</f>
        <v>0.03</v>
      </c>
      <c r="L21" s="79">
        <f t="shared" si="0"/>
        <v>0.1</v>
      </c>
      <c r="M21" s="79">
        <f t="shared" si="0"/>
        <v>5.0000000000000001E-3</v>
      </c>
      <c r="N21" s="79">
        <f t="shared" si="0"/>
        <v>1E-3</v>
      </c>
      <c r="O21" s="79">
        <f>SUM(O5:O20)</f>
        <v>1.4999999999999999E-2</v>
      </c>
      <c r="P21" s="79">
        <f t="shared" si="0"/>
        <v>0.02</v>
      </c>
      <c r="Q21" s="79">
        <f t="shared" si="0"/>
        <v>0.1</v>
      </c>
      <c r="R21" s="79">
        <f>SUM(R5:R20)</f>
        <v>5.0000000000000001E-3</v>
      </c>
      <c r="S21" s="79">
        <f>SUM(S8:S20)</f>
        <v>0.1</v>
      </c>
      <c r="T21" s="79"/>
      <c r="U21" s="80"/>
    </row>
    <row r="22" spans="1:21">
      <c r="A22" s="128" t="s">
        <v>230</v>
      </c>
      <c r="B22" s="129"/>
      <c r="C22" s="79">
        <f>C21*42</f>
        <v>1.26</v>
      </c>
      <c r="D22" s="79">
        <f t="shared" ref="D22:S22" si="1">D21*42</f>
        <v>1.26</v>
      </c>
      <c r="E22" s="79">
        <f t="shared" si="1"/>
        <v>0.84</v>
      </c>
      <c r="F22" s="79">
        <f t="shared" si="1"/>
        <v>0.84</v>
      </c>
      <c r="G22" s="79">
        <f t="shared" si="1"/>
        <v>645666.42000000004</v>
      </c>
      <c r="H22" s="79">
        <f t="shared" si="1"/>
        <v>0.42</v>
      </c>
      <c r="I22" s="79">
        <f t="shared" si="1"/>
        <v>0.252</v>
      </c>
      <c r="J22" s="79">
        <f t="shared" si="1"/>
        <v>1.26</v>
      </c>
      <c r="K22" s="79">
        <f t="shared" si="1"/>
        <v>1.26</v>
      </c>
      <c r="L22" s="79">
        <f t="shared" si="1"/>
        <v>4.2</v>
      </c>
      <c r="M22" s="79">
        <f t="shared" si="1"/>
        <v>0.21</v>
      </c>
      <c r="N22" s="79">
        <f t="shared" si="1"/>
        <v>4.2000000000000003E-2</v>
      </c>
      <c r="O22" s="79">
        <f t="shared" si="1"/>
        <v>0.63</v>
      </c>
      <c r="P22" s="79">
        <f t="shared" si="1"/>
        <v>0.84</v>
      </c>
      <c r="Q22" s="79">
        <f t="shared" si="1"/>
        <v>4.2</v>
      </c>
      <c r="R22" s="79">
        <f t="shared" si="1"/>
        <v>0.21</v>
      </c>
      <c r="S22" s="79">
        <f t="shared" si="1"/>
        <v>4.2</v>
      </c>
      <c r="T22" s="102"/>
      <c r="U22" s="80"/>
    </row>
    <row r="23" spans="1:21">
      <c r="A23" s="128" t="s">
        <v>231</v>
      </c>
      <c r="B23" s="129"/>
      <c r="C23" s="81">
        <v>350</v>
      </c>
      <c r="D23" s="81">
        <v>860</v>
      </c>
      <c r="E23" s="81">
        <v>65</v>
      </c>
      <c r="F23" s="81">
        <v>95</v>
      </c>
      <c r="G23" s="81">
        <v>65</v>
      </c>
      <c r="H23" s="81">
        <v>160</v>
      </c>
      <c r="I23" s="81">
        <v>25</v>
      </c>
      <c r="J23" s="81">
        <v>98</v>
      </c>
      <c r="K23" s="81">
        <v>55</v>
      </c>
      <c r="L23" s="81">
        <v>85</v>
      </c>
      <c r="M23" s="81">
        <v>800</v>
      </c>
      <c r="N23" s="81">
        <v>560</v>
      </c>
      <c r="O23" s="81">
        <v>340</v>
      </c>
      <c r="P23" s="81">
        <v>105</v>
      </c>
      <c r="Q23" s="81">
        <v>65</v>
      </c>
      <c r="R23" s="81">
        <v>290</v>
      </c>
      <c r="S23" s="81">
        <v>200</v>
      </c>
      <c r="T23" s="102"/>
      <c r="U23" s="80"/>
    </row>
    <row r="24" spans="1:21">
      <c r="A24" s="128" t="s">
        <v>232</v>
      </c>
      <c r="B24" s="129"/>
      <c r="C24" s="89">
        <f>C23*C22</f>
        <v>441</v>
      </c>
      <c r="D24" s="89">
        <f t="shared" ref="D24:S24" si="2">D23*D22</f>
        <v>1083.5999999999999</v>
      </c>
      <c r="E24" s="89">
        <f t="shared" si="2"/>
        <v>54.6</v>
      </c>
      <c r="F24" s="89">
        <f t="shared" si="2"/>
        <v>79.8</v>
      </c>
      <c r="G24" s="89">
        <f t="shared" si="2"/>
        <v>41968317.300000004</v>
      </c>
      <c r="H24" s="89">
        <f t="shared" si="2"/>
        <v>67.2</v>
      </c>
      <c r="I24" s="89">
        <f t="shared" si="2"/>
        <v>6.3</v>
      </c>
      <c r="J24" s="89">
        <f t="shared" si="2"/>
        <v>123.48</v>
      </c>
      <c r="K24" s="89">
        <f t="shared" si="2"/>
        <v>69.3</v>
      </c>
      <c r="L24" s="89">
        <f t="shared" si="2"/>
        <v>357</v>
      </c>
      <c r="M24" s="89">
        <f t="shared" si="2"/>
        <v>168</v>
      </c>
      <c r="N24" s="89">
        <f t="shared" si="2"/>
        <v>23.520000000000003</v>
      </c>
      <c r="O24" s="89">
        <f t="shared" si="2"/>
        <v>214.2</v>
      </c>
      <c r="P24" s="89">
        <f t="shared" si="2"/>
        <v>88.2</v>
      </c>
      <c r="Q24" s="89">
        <f t="shared" si="2"/>
        <v>273</v>
      </c>
      <c r="R24" s="89">
        <f t="shared" si="2"/>
        <v>60.9</v>
      </c>
      <c r="S24" s="89">
        <f t="shared" si="2"/>
        <v>840</v>
      </c>
      <c r="T24" s="89">
        <f>SUM(C24:S24)</f>
        <v>41972267.400000006</v>
      </c>
      <c r="U24" s="82">
        <f>T24/U2</f>
        <v>999339.70000000019</v>
      </c>
    </row>
    <row r="25" spans="1:21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</row>
    <row r="26" spans="1:21">
      <c r="A26" s="83"/>
      <c r="B26" s="83" t="s">
        <v>275</v>
      </c>
      <c r="C26" s="83"/>
      <c r="D26" s="83"/>
      <c r="E26" s="83"/>
      <c r="F26" s="83"/>
      <c r="G26" s="130" t="s">
        <v>233</v>
      </c>
      <c r="H26" s="131"/>
      <c r="I26" s="131"/>
      <c r="J26" s="131"/>
      <c r="K26" s="131"/>
      <c r="L26" s="131"/>
      <c r="M26" s="131"/>
      <c r="N26" s="131"/>
      <c r="O26" s="130" t="s">
        <v>234</v>
      </c>
      <c r="P26" s="130"/>
      <c r="Q26" s="130"/>
      <c r="R26" s="130"/>
      <c r="S26" s="130"/>
      <c r="T26" s="130"/>
      <c r="U26" s="130"/>
    </row>
    <row r="27" spans="1:21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</row>
    <row r="28" spans="1:21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</row>
  </sheetData>
  <mergeCells count="9">
    <mergeCell ref="A24:B24"/>
    <mergeCell ref="G26:N26"/>
    <mergeCell ref="O26:U26"/>
    <mergeCell ref="A3:U3"/>
    <mergeCell ref="A5:A10"/>
    <mergeCell ref="A11:A20"/>
    <mergeCell ref="A21:B21"/>
    <mergeCell ref="A22:B22"/>
    <mergeCell ref="A23:B23"/>
  </mergeCells>
  <printOptions horizontalCentered="1" verticalCentered="1"/>
  <pageMargins left="0" right="0" top="0" bottom="0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29"/>
  <sheetViews>
    <sheetView topLeftCell="A7" workbookViewId="0">
      <selection activeCell="R32" sqref="R32"/>
    </sheetView>
  </sheetViews>
  <sheetFormatPr defaultRowHeight="14.4"/>
  <cols>
    <col min="1" max="1" width="4.44140625" customWidth="1"/>
    <col min="2" max="2" width="16.88671875" customWidth="1"/>
    <col min="3" max="19" width="5.6640625" customWidth="1"/>
  </cols>
  <sheetData>
    <row r="1" spans="1:19" ht="21">
      <c r="B1" s="73" t="s">
        <v>213</v>
      </c>
    </row>
    <row r="2" spans="1:19">
      <c r="S2" s="74">
        <v>42</v>
      </c>
    </row>
    <row r="3" spans="1:19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4"/>
      <c r="R3" s="134"/>
      <c r="S3" s="135"/>
    </row>
    <row r="4" spans="1:19" ht="105">
      <c r="A4" s="75"/>
      <c r="B4" s="76" t="s">
        <v>215</v>
      </c>
      <c r="C4" s="84" t="s">
        <v>216</v>
      </c>
      <c r="D4" s="84" t="s">
        <v>265</v>
      </c>
      <c r="E4" s="84" t="s">
        <v>217</v>
      </c>
      <c r="F4" s="84" t="s">
        <v>256</v>
      </c>
      <c r="G4" s="84" t="s">
        <v>220</v>
      </c>
      <c r="H4" s="84" t="s">
        <v>221</v>
      </c>
      <c r="I4" s="84" t="s">
        <v>222</v>
      </c>
      <c r="J4" s="84" t="s">
        <v>268</v>
      </c>
      <c r="K4" s="84" t="s">
        <v>246</v>
      </c>
      <c r="L4" s="84" t="s">
        <v>27</v>
      </c>
      <c r="M4" s="87" t="s">
        <v>248</v>
      </c>
      <c r="N4" s="87" t="s">
        <v>266</v>
      </c>
      <c r="O4" s="84" t="s">
        <v>223</v>
      </c>
      <c r="P4" s="84" t="s">
        <v>224</v>
      </c>
      <c r="Q4" s="77"/>
      <c r="R4" s="77"/>
      <c r="S4" s="77"/>
    </row>
    <row r="5" spans="1:19" ht="27.6">
      <c r="A5" s="136" t="s">
        <v>225</v>
      </c>
      <c r="B5" s="25" t="s">
        <v>267</v>
      </c>
      <c r="C5" s="79"/>
      <c r="D5" s="79"/>
      <c r="E5" s="79"/>
      <c r="F5" s="79"/>
      <c r="G5" s="79"/>
      <c r="H5" s="79"/>
      <c r="I5" s="79">
        <v>2E-3</v>
      </c>
      <c r="J5" s="79">
        <v>0.03</v>
      </c>
      <c r="K5" s="79">
        <v>0.05</v>
      </c>
      <c r="L5" s="79">
        <v>5.0000000000000001E-3</v>
      </c>
      <c r="M5" s="79"/>
      <c r="N5" s="79"/>
      <c r="O5" s="79">
        <v>0.01</v>
      </c>
      <c r="P5" s="79"/>
      <c r="Q5" s="80"/>
      <c r="R5" s="91"/>
      <c r="S5" s="80"/>
    </row>
    <row r="6" spans="1:19">
      <c r="A6" s="137"/>
      <c r="B6" s="24" t="s">
        <v>26</v>
      </c>
      <c r="C6" s="79"/>
      <c r="D6" s="79"/>
      <c r="E6" s="79"/>
      <c r="F6" s="79"/>
      <c r="G6" s="79"/>
      <c r="H6" s="79"/>
      <c r="I6" s="79"/>
      <c r="J6" s="79"/>
      <c r="K6" s="79">
        <v>0.05</v>
      </c>
      <c r="L6" s="79"/>
      <c r="M6" s="79">
        <v>1E-3</v>
      </c>
      <c r="N6" s="79"/>
      <c r="O6" s="79"/>
      <c r="P6" s="79"/>
      <c r="Q6" s="80"/>
      <c r="R6" s="91"/>
      <c r="S6" s="80"/>
    </row>
    <row r="7" spans="1:19">
      <c r="A7" s="137"/>
      <c r="B7" s="24" t="s">
        <v>242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>
        <v>0.05</v>
      </c>
      <c r="Q7" s="80"/>
      <c r="R7" s="91"/>
      <c r="S7" s="80"/>
    </row>
    <row r="8" spans="1:19">
      <c r="A8" s="137"/>
      <c r="B8" s="25" t="s">
        <v>27</v>
      </c>
      <c r="C8" s="79"/>
      <c r="D8" s="79"/>
      <c r="E8" s="79"/>
      <c r="F8" s="79"/>
      <c r="G8" s="79"/>
      <c r="H8" s="79"/>
      <c r="I8" s="79"/>
      <c r="J8" s="79"/>
      <c r="K8" s="79"/>
      <c r="L8" s="79">
        <v>0.01</v>
      </c>
      <c r="M8" s="79"/>
      <c r="N8" s="79"/>
      <c r="O8" s="79"/>
      <c r="P8" s="79"/>
      <c r="Q8" s="88"/>
      <c r="R8" s="91"/>
      <c r="S8" s="80"/>
    </row>
    <row r="9" spans="1:19">
      <c r="A9" s="137"/>
      <c r="B9" s="4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80"/>
      <c r="S9" s="80"/>
    </row>
    <row r="10" spans="1:19">
      <c r="A10" s="138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80"/>
      <c r="R10" s="80"/>
      <c r="S10" s="80"/>
    </row>
    <row r="11" spans="1:19">
      <c r="A11" s="136" t="s">
        <v>226</v>
      </c>
      <c r="B11" s="24" t="s">
        <v>260</v>
      </c>
      <c r="C11" s="79"/>
      <c r="D11" s="79">
        <v>0.02</v>
      </c>
      <c r="E11" s="79">
        <v>0.02</v>
      </c>
      <c r="F11" s="79">
        <v>0.01</v>
      </c>
      <c r="G11" s="79">
        <v>5.0000000000000001E-3</v>
      </c>
      <c r="H11" s="79">
        <v>5.0000000000000001E-3</v>
      </c>
      <c r="I11" s="79">
        <v>2E-3</v>
      </c>
      <c r="J11" s="79"/>
      <c r="K11" s="79"/>
      <c r="L11" s="79"/>
      <c r="M11" s="79"/>
      <c r="N11" s="79"/>
      <c r="O11" s="79"/>
      <c r="P11" s="79"/>
      <c r="Q11" s="79"/>
      <c r="R11" s="91"/>
      <c r="S11" s="80"/>
    </row>
    <row r="12" spans="1:19">
      <c r="A12" s="137"/>
      <c r="B12" s="24" t="s">
        <v>261</v>
      </c>
      <c r="C12" s="79">
        <v>0.03</v>
      </c>
      <c r="D12" s="79"/>
      <c r="E12" s="79"/>
      <c r="F12" s="79"/>
      <c r="G12" s="79">
        <v>5.0000000000000001E-3</v>
      </c>
      <c r="H12" s="79">
        <v>5.0000000000000001E-3</v>
      </c>
      <c r="I12" s="79">
        <v>2E-3</v>
      </c>
      <c r="J12" s="79"/>
      <c r="K12" s="79"/>
      <c r="L12" s="79"/>
      <c r="M12" s="79"/>
      <c r="N12" s="79"/>
      <c r="O12" s="79"/>
      <c r="P12" s="79">
        <v>0.01</v>
      </c>
      <c r="Q12" s="79"/>
      <c r="R12" s="91"/>
      <c r="S12" s="80"/>
    </row>
    <row r="13" spans="1:19" ht="15" customHeight="1">
      <c r="A13" s="137"/>
      <c r="B13" s="24" t="s">
        <v>251</v>
      </c>
      <c r="C13" s="79"/>
      <c r="D13" s="79"/>
      <c r="E13" s="79">
        <v>0.15</v>
      </c>
      <c r="F13" s="79"/>
      <c r="G13" s="79">
        <v>5.0000000000000001E-3</v>
      </c>
      <c r="H13" s="79">
        <v>5.0000000000000001E-3</v>
      </c>
      <c r="I13" s="79">
        <v>2E-3</v>
      </c>
      <c r="J13" s="79"/>
      <c r="K13" s="79"/>
      <c r="L13" s="79"/>
      <c r="M13" s="79"/>
      <c r="N13" s="79"/>
      <c r="O13" s="79"/>
      <c r="P13" s="79"/>
      <c r="Q13" s="79"/>
      <c r="R13" s="91"/>
      <c r="S13" s="80"/>
    </row>
    <row r="14" spans="1:19">
      <c r="A14" s="137"/>
      <c r="B14" s="24" t="s">
        <v>262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>
        <v>1.4999999999999999E-2</v>
      </c>
      <c r="O14" s="79">
        <v>0.01</v>
      </c>
      <c r="P14" s="79"/>
      <c r="Q14" s="79"/>
      <c r="R14" s="91"/>
      <c r="S14" s="80"/>
    </row>
    <row r="15" spans="1:19">
      <c r="A15" s="137"/>
      <c r="B15" s="25" t="s">
        <v>242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>
        <v>0.05</v>
      </c>
      <c r="Q15" s="79"/>
      <c r="R15" s="91"/>
      <c r="S15" s="80"/>
    </row>
    <row r="16" spans="1:19">
      <c r="A16" s="137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80"/>
      <c r="S16" s="80"/>
    </row>
    <row r="17" spans="1:19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80"/>
      <c r="S17" s="80"/>
    </row>
    <row r="18" spans="1:19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80"/>
      <c r="S18" s="80"/>
    </row>
    <row r="19" spans="1:19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80"/>
      <c r="R19" s="80"/>
      <c r="S19" s="80"/>
    </row>
    <row r="20" spans="1:19">
      <c r="A20" s="137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80"/>
      <c r="R20" s="80"/>
      <c r="S20" s="80"/>
    </row>
    <row r="21" spans="1:19">
      <c r="A21" s="13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80"/>
      <c r="R21" s="80"/>
      <c r="S21" s="80"/>
    </row>
    <row r="22" spans="1:19">
      <c r="A22" s="128" t="s">
        <v>229</v>
      </c>
      <c r="B22" s="129"/>
      <c r="C22" s="79">
        <f t="shared" ref="C22:P22" si="0">SUM(C5:C21)</f>
        <v>0.03</v>
      </c>
      <c r="D22" s="79">
        <f>SUM(D5:D21)</f>
        <v>0.02</v>
      </c>
      <c r="E22" s="79">
        <f t="shared" si="0"/>
        <v>0.16999999999999998</v>
      </c>
      <c r="F22" s="79">
        <f>SUM(F5:F21)</f>
        <v>0.01</v>
      </c>
      <c r="G22" s="79">
        <f t="shared" si="0"/>
        <v>1.4999999999999999E-2</v>
      </c>
      <c r="H22" s="79">
        <f t="shared" si="0"/>
        <v>1.4999999999999999E-2</v>
      </c>
      <c r="I22" s="79">
        <f t="shared" si="0"/>
        <v>8.0000000000000002E-3</v>
      </c>
      <c r="J22" s="79">
        <f t="shared" si="0"/>
        <v>0.03</v>
      </c>
      <c r="K22" s="79">
        <f t="shared" si="0"/>
        <v>0.1</v>
      </c>
      <c r="L22" s="79">
        <f t="shared" si="0"/>
        <v>1.4999999999999999E-2</v>
      </c>
      <c r="M22" s="79">
        <f t="shared" si="0"/>
        <v>1E-3</v>
      </c>
      <c r="N22" s="79">
        <f>SUM(N5:N21)</f>
        <v>1.4999999999999999E-2</v>
      </c>
      <c r="O22" s="79">
        <f t="shared" si="0"/>
        <v>0.02</v>
      </c>
      <c r="P22" s="79">
        <f t="shared" si="0"/>
        <v>0.11000000000000001</v>
      </c>
      <c r="Q22" s="79"/>
      <c r="R22" s="91"/>
      <c r="S22" s="80"/>
    </row>
    <row r="23" spans="1:19">
      <c r="A23" s="128" t="s">
        <v>230</v>
      </c>
      <c r="B23" s="129"/>
      <c r="C23" s="79">
        <f>C22*42</f>
        <v>1.26</v>
      </c>
      <c r="D23" s="79">
        <f t="shared" ref="D23:P23" si="1">D22*42</f>
        <v>0.84</v>
      </c>
      <c r="E23" s="79">
        <f t="shared" si="1"/>
        <v>7.14</v>
      </c>
      <c r="F23" s="79">
        <f t="shared" si="1"/>
        <v>0.42</v>
      </c>
      <c r="G23" s="79">
        <f t="shared" si="1"/>
        <v>0.63</v>
      </c>
      <c r="H23" s="79">
        <f t="shared" si="1"/>
        <v>0.63</v>
      </c>
      <c r="I23" s="79">
        <f t="shared" si="1"/>
        <v>0.33600000000000002</v>
      </c>
      <c r="J23" s="79">
        <f t="shared" si="1"/>
        <v>1.26</v>
      </c>
      <c r="K23" s="79">
        <f t="shared" si="1"/>
        <v>4.2</v>
      </c>
      <c r="L23" s="79">
        <f t="shared" si="1"/>
        <v>0.63</v>
      </c>
      <c r="M23" s="79">
        <f t="shared" si="1"/>
        <v>4.2000000000000003E-2</v>
      </c>
      <c r="N23" s="79">
        <f t="shared" si="1"/>
        <v>0.63</v>
      </c>
      <c r="O23" s="79">
        <f t="shared" si="1"/>
        <v>0.84</v>
      </c>
      <c r="P23" s="79">
        <f t="shared" si="1"/>
        <v>4.620000000000001</v>
      </c>
      <c r="Q23" s="79"/>
      <c r="R23" s="80"/>
      <c r="S23" s="80"/>
    </row>
    <row r="24" spans="1:19">
      <c r="A24" s="128" t="s">
        <v>231</v>
      </c>
      <c r="B24" s="129"/>
      <c r="C24" s="81">
        <v>350</v>
      </c>
      <c r="D24" s="81">
        <v>860</v>
      </c>
      <c r="E24" s="81">
        <v>65</v>
      </c>
      <c r="F24" s="81">
        <v>95</v>
      </c>
      <c r="G24" s="81">
        <v>65</v>
      </c>
      <c r="H24" s="81">
        <v>160</v>
      </c>
      <c r="I24" s="81">
        <v>25</v>
      </c>
      <c r="J24" s="81">
        <v>98</v>
      </c>
      <c r="K24" s="81">
        <v>85</v>
      </c>
      <c r="L24" s="81">
        <v>800</v>
      </c>
      <c r="M24" s="81">
        <v>560</v>
      </c>
      <c r="N24" s="81">
        <v>540</v>
      </c>
      <c r="O24" s="81">
        <v>105</v>
      </c>
      <c r="P24" s="81">
        <v>65</v>
      </c>
      <c r="Q24" s="81"/>
      <c r="R24" s="80"/>
      <c r="S24" s="80"/>
    </row>
    <row r="25" spans="1:19">
      <c r="A25" s="128" t="s">
        <v>232</v>
      </c>
      <c r="B25" s="129"/>
      <c r="C25" s="89">
        <f>C24*C23</f>
        <v>441</v>
      </c>
      <c r="D25" s="89">
        <f t="shared" ref="D25:P25" si="2">D24*D23</f>
        <v>722.4</v>
      </c>
      <c r="E25" s="89">
        <f t="shared" si="2"/>
        <v>464.09999999999997</v>
      </c>
      <c r="F25" s="89">
        <f t="shared" si="2"/>
        <v>39.9</v>
      </c>
      <c r="G25" s="89">
        <f t="shared" si="2"/>
        <v>40.950000000000003</v>
      </c>
      <c r="H25" s="89">
        <f t="shared" si="2"/>
        <v>100.8</v>
      </c>
      <c r="I25" s="89">
        <f t="shared" si="2"/>
        <v>8.4</v>
      </c>
      <c r="J25" s="89">
        <f t="shared" si="2"/>
        <v>123.48</v>
      </c>
      <c r="K25" s="89">
        <f t="shared" si="2"/>
        <v>357</v>
      </c>
      <c r="L25" s="89">
        <f t="shared" si="2"/>
        <v>504</v>
      </c>
      <c r="M25" s="89">
        <f t="shared" si="2"/>
        <v>23.520000000000003</v>
      </c>
      <c r="N25" s="89">
        <f t="shared" si="2"/>
        <v>340.2</v>
      </c>
      <c r="O25" s="89">
        <f t="shared" si="2"/>
        <v>88.2</v>
      </c>
      <c r="P25" s="89">
        <f t="shared" si="2"/>
        <v>300.30000000000007</v>
      </c>
      <c r="Q25" s="89"/>
      <c r="R25" s="89">
        <f>SUM(C25:Q25)</f>
        <v>3554.25</v>
      </c>
      <c r="S25" s="82">
        <f>R25/S2</f>
        <v>84.625</v>
      </c>
    </row>
    <row r="26" spans="1:19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</row>
    <row r="27" spans="1:19">
      <c r="A27" s="83"/>
      <c r="B27" s="83" t="s">
        <v>275</v>
      </c>
      <c r="C27" s="83"/>
      <c r="D27" s="83"/>
      <c r="E27" s="83"/>
      <c r="F27" s="83"/>
      <c r="G27" s="130" t="s">
        <v>233</v>
      </c>
      <c r="H27" s="131"/>
      <c r="I27" s="131"/>
      <c r="J27" s="131"/>
      <c r="K27" s="131"/>
      <c r="L27" s="131"/>
      <c r="M27" s="131"/>
      <c r="N27" s="130" t="s">
        <v>234</v>
      </c>
      <c r="O27" s="130"/>
      <c r="P27" s="130"/>
      <c r="Q27" s="130"/>
      <c r="R27" s="130"/>
      <c r="S27" s="130"/>
    </row>
    <row r="28" spans="1:19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</row>
    <row r="29" spans="1:19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</row>
  </sheetData>
  <mergeCells count="9">
    <mergeCell ref="A25:B25"/>
    <mergeCell ref="G27:M27"/>
    <mergeCell ref="N27:S27"/>
    <mergeCell ref="A3:S3"/>
    <mergeCell ref="A5:A10"/>
    <mergeCell ref="A11:A21"/>
    <mergeCell ref="A22:B22"/>
    <mergeCell ref="A23:B23"/>
    <mergeCell ref="A24:B2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X29"/>
  <sheetViews>
    <sheetView topLeftCell="C10" workbookViewId="0">
      <selection activeCell="V25" sqref="V25"/>
    </sheetView>
  </sheetViews>
  <sheetFormatPr defaultRowHeight="14.4"/>
  <cols>
    <col min="1" max="1" width="4.44140625" customWidth="1"/>
    <col min="2" max="2" width="16.88671875" customWidth="1"/>
    <col min="3" max="23" width="5.6640625" customWidth="1"/>
  </cols>
  <sheetData>
    <row r="1" spans="1:23" ht="21">
      <c r="B1" s="73" t="s">
        <v>213</v>
      </c>
    </row>
    <row r="2" spans="1:23">
      <c r="W2" s="74">
        <v>42</v>
      </c>
    </row>
    <row r="3" spans="1:23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4"/>
      <c r="U3" s="134"/>
      <c r="V3" s="134"/>
      <c r="W3" s="135"/>
    </row>
    <row r="4" spans="1:23" ht="109.8">
      <c r="A4" s="75"/>
      <c r="B4" s="76" t="s">
        <v>215</v>
      </c>
      <c r="C4" s="84" t="s">
        <v>216</v>
      </c>
      <c r="D4" s="84" t="s">
        <v>257</v>
      </c>
      <c r="E4" s="87" t="s">
        <v>272</v>
      </c>
      <c r="F4" s="84" t="s">
        <v>217</v>
      </c>
      <c r="G4" s="84" t="s">
        <v>256</v>
      </c>
      <c r="H4" s="84" t="s">
        <v>220</v>
      </c>
      <c r="I4" s="84" t="s">
        <v>221</v>
      </c>
      <c r="J4" s="84" t="s">
        <v>222</v>
      </c>
      <c r="K4" s="84" t="s">
        <v>273</v>
      </c>
      <c r="L4" s="84" t="s">
        <v>218</v>
      </c>
      <c r="M4" s="84" t="s">
        <v>263</v>
      </c>
      <c r="N4" s="84" t="s">
        <v>246</v>
      </c>
      <c r="O4" s="84" t="s">
        <v>27</v>
      </c>
      <c r="P4" s="84" t="s">
        <v>264</v>
      </c>
      <c r="Q4" s="87" t="s">
        <v>248</v>
      </c>
      <c r="R4" s="84" t="s">
        <v>223</v>
      </c>
      <c r="S4" s="84" t="s">
        <v>224</v>
      </c>
      <c r="T4" s="77" t="s">
        <v>228</v>
      </c>
      <c r="U4" s="85" t="s">
        <v>258</v>
      </c>
      <c r="V4" s="85"/>
      <c r="W4" s="77"/>
    </row>
    <row r="5" spans="1:23" ht="27.6">
      <c r="A5" s="136" t="s">
        <v>225</v>
      </c>
      <c r="B5" s="25" t="s">
        <v>259</v>
      </c>
      <c r="C5" s="79"/>
      <c r="D5" s="79"/>
      <c r="E5" s="79"/>
      <c r="F5" s="79"/>
      <c r="G5" s="79"/>
      <c r="H5" s="79"/>
      <c r="I5" s="79"/>
      <c r="J5" s="79">
        <v>2E-3</v>
      </c>
      <c r="K5" s="79"/>
      <c r="L5" s="79"/>
      <c r="M5" s="79">
        <v>0.03</v>
      </c>
      <c r="N5" s="79">
        <v>0.05</v>
      </c>
      <c r="O5" s="79">
        <v>0.01</v>
      </c>
      <c r="P5" s="79"/>
      <c r="Q5" s="79"/>
      <c r="R5" s="79">
        <v>0.01</v>
      </c>
      <c r="S5" s="79"/>
      <c r="T5" s="80"/>
      <c r="U5" s="91"/>
      <c r="V5" s="91"/>
      <c r="W5" s="80"/>
    </row>
    <row r="6" spans="1:23">
      <c r="A6" s="137"/>
      <c r="B6" s="25" t="s">
        <v>32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>
        <v>0.05</v>
      </c>
      <c r="O6" s="79"/>
      <c r="P6" s="79">
        <v>1E-3</v>
      </c>
      <c r="Q6" s="79"/>
      <c r="R6" s="79">
        <v>0.01</v>
      </c>
      <c r="S6" s="79"/>
      <c r="T6" s="80"/>
      <c r="U6" s="91"/>
      <c r="V6" s="91"/>
      <c r="W6" s="80"/>
    </row>
    <row r="7" spans="1:23">
      <c r="A7" s="137"/>
      <c r="B7" s="24" t="s">
        <v>237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>
        <v>0.05</v>
      </c>
      <c r="T7" s="80"/>
      <c r="U7" s="91"/>
      <c r="V7" s="91"/>
      <c r="W7" s="80"/>
    </row>
    <row r="8" spans="1:23">
      <c r="A8" s="137"/>
      <c r="B8" s="25" t="s">
        <v>33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88">
        <v>0.04</v>
      </c>
      <c r="U8" s="91"/>
      <c r="V8" s="91"/>
      <c r="W8" s="80"/>
    </row>
    <row r="9" spans="1:23">
      <c r="A9" s="137"/>
      <c r="B9" s="4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0"/>
      <c r="V9" s="80"/>
      <c r="W9" s="80"/>
    </row>
    <row r="10" spans="1:23">
      <c r="A10" s="138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80"/>
      <c r="U10" s="80"/>
      <c r="V10" s="80"/>
      <c r="W10" s="80"/>
    </row>
    <row r="11" spans="1:23" ht="27.6">
      <c r="A11" s="136" t="s">
        <v>226</v>
      </c>
      <c r="B11" s="24" t="s">
        <v>67</v>
      </c>
      <c r="C11" s="79"/>
      <c r="D11" s="79"/>
      <c r="E11" s="79">
        <v>0.03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1"/>
      <c r="V11" s="91"/>
      <c r="W11" s="80"/>
    </row>
    <row r="12" spans="1:23" ht="27.6">
      <c r="A12" s="137"/>
      <c r="B12" s="24" t="s">
        <v>269</v>
      </c>
      <c r="C12" s="79">
        <v>0.05</v>
      </c>
      <c r="D12" s="79"/>
      <c r="E12" s="79">
        <v>0.01</v>
      </c>
      <c r="F12" s="79">
        <v>0.02</v>
      </c>
      <c r="G12" s="79">
        <v>0.01</v>
      </c>
      <c r="H12" s="79">
        <v>5.0000000000000001E-3</v>
      </c>
      <c r="I12" s="79">
        <v>5.0000000000000001E-3</v>
      </c>
      <c r="J12" s="79">
        <v>2E-3</v>
      </c>
      <c r="K12" s="79">
        <v>0.02</v>
      </c>
      <c r="L12" s="79"/>
      <c r="M12" s="79"/>
      <c r="N12" s="79"/>
      <c r="O12" s="79"/>
      <c r="P12" s="79"/>
      <c r="Q12" s="79"/>
      <c r="R12" s="79"/>
      <c r="S12" s="79"/>
      <c r="T12" s="79"/>
      <c r="U12" s="91"/>
      <c r="V12" s="91"/>
      <c r="W12" s="80"/>
    </row>
    <row r="13" spans="1:23" ht="15" customHeight="1">
      <c r="A13" s="137"/>
      <c r="B13" s="24" t="s">
        <v>270</v>
      </c>
      <c r="C13" s="79"/>
      <c r="D13" s="79">
        <v>0.03</v>
      </c>
      <c r="E13" s="79"/>
      <c r="F13" s="79"/>
      <c r="G13" s="79"/>
      <c r="H13" s="79">
        <v>5.0000000000000001E-3</v>
      </c>
      <c r="I13" s="79">
        <v>5.0000000000000001E-3</v>
      </c>
      <c r="J13" s="79">
        <v>2E-3</v>
      </c>
      <c r="K13" s="79"/>
      <c r="L13" s="79"/>
      <c r="M13" s="79"/>
      <c r="N13" s="79"/>
      <c r="O13" s="79"/>
      <c r="P13" s="79"/>
      <c r="Q13" s="79"/>
      <c r="R13" s="79"/>
      <c r="S13" s="79">
        <v>0.01</v>
      </c>
      <c r="T13" s="79"/>
      <c r="U13" s="91"/>
      <c r="V13" s="91"/>
      <c r="W13" s="80"/>
    </row>
    <row r="14" spans="1:23" ht="27.6">
      <c r="A14" s="137"/>
      <c r="B14" s="24" t="s">
        <v>150</v>
      </c>
      <c r="C14" s="79"/>
      <c r="D14" s="79"/>
      <c r="E14" s="79"/>
      <c r="F14" s="79"/>
      <c r="G14" s="79"/>
      <c r="H14" s="79">
        <v>5.0000000000000001E-3</v>
      </c>
      <c r="I14" s="79">
        <v>5.0000000000000001E-3</v>
      </c>
      <c r="J14" s="79">
        <v>2E-3</v>
      </c>
      <c r="K14" s="79"/>
      <c r="L14" s="79">
        <v>0.03</v>
      </c>
      <c r="M14" s="79"/>
      <c r="N14" s="79"/>
      <c r="O14" s="79"/>
      <c r="P14" s="79"/>
      <c r="Q14" s="79"/>
      <c r="R14" s="79"/>
      <c r="S14" s="79"/>
      <c r="T14" s="79"/>
      <c r="U14" s="91"/>
      <c r="V14" s="91"/>
      <c r="W14" s="80"/>
    </row>
    <row r="15" spans="1:23">
      <c r="A15" s="137"/>
      <c r="B15" s="24" t="s">
        <v>271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>
        <v>1E-3</v>
      </c>
      <c r="R15" s="79">
        <v>0.01</v>
      </c>
      <c r="S15" s="79"/>
      <c r="T15" s="79"/>
      <c r="U15" s="91">
        <v>0.01</v>
      </c>
      <c r="V15" s="91"/>
      <c r="W15" s="80"/>
    </row>
    <row r="16" spans="1:23">
      <c r="A16" s="137"/>
      <c r="B16" s="25" t="s">
        <v>242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>
        <v>0.05</v>
      </c>
      <c r="T16" s="79"/>
      <c r="U16" s="80"/>
      <c r="V16" s="80"/>
      <c r="W16" s="80"/>
    </row>
    <row r="17" spans="1:24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80"/>
      <c r="V17" s="80"/>
      <c r="W17" s="80"/>
    </row>
    <row r="18" spans="1:24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80"/>
      <c r="V18" s="80"/>
      <c r="W18" s="80"/>
    </row>
    <row r="19" spans="1:24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80"/>
      <c r="U19" s="80"/>
      <c r="V19" s="80"/>
      <c r="W19" s="80"/>
    </row>
    <row r="20" spans="1:24">
      <c r="A20" s="137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80"/>
      <c r="U20" s="80"/>
      <c r="V20" s="80"/>
      <c r="W20" s="80"/>
    </row>
    <row r="21" spans="1:24">
      <c r="A21" s="13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80"/>
      <c r="U21" s="80"/>
      <c r="V21" s="80"/>
      <c r="W21" s="80"/>
    </row>
    <row r="22" spans="1:24">
      <c r="A22" s="128" t="s">
        <v>229</v>
      </c>
      <c r="B22" s="129"/>
      <c r="C22" s="79">
        <v>0.05</v>
      </c>
      <c r="D22" s="79">
        <f>SUM(D5:D21)</f>
        <v>0.03</v>
      </c>
      <c r="E22" s="79">
        <f>SUM(E5:E21)</f>
        <v>0.04</v>
      </c>
      <c r="F22" s="79">
        <f t="shared" ref="F22:T22" si="0">SUM(F5:F21)</f>
        <v>0.02</v>
      </c>
      <c r="G22" s="79">
        <f>SUM(G5:G21)</f>
        <v>0.01</v>
      </c>
      <c r="H22" s="79">
        <f t="shared" si="0"/>
        <v>1.4999999999999999E-2</v>
      </c>
      <c r="I22" s="79">
        <f t="shared" si="0"/>
        <v>1.4999999999999999E-2</v>
      </c>
      <c r="J22" s="79">
        <f t="shared" si="0"/>
        <v>8.0000000000000002E-3</v>
      </c>
      <c r="K22" s="79">
        <f>SUM(K5:K21)</f>
        <v>0.02</v>
      </c>
      <c r="L22" s="79">
        <f>SUM(L5:L21)</f>
        <v>0.03</v>
      </c>
      <c r="M22" s="79">
        <f t="shared" si="0"/>
        <v>0.03</v>
      </c>
      <c r="N22" s="79">
        <f t="shared" si="0"/>
        <v>0.1</v>
      </c>
      <c r="O22" s="79">
        <f t="shared" si="0"/>
        <v>0.01</v>
      </c>
      <c r="P22" s="79">
        <f t="shared" si="0"/>
        <v>1E-3</v>
      </c>
      <c r="Q22" s="79">
        <f>SUM(Q5:Q21)</f>
        <v>1E-3</v>
      </c>
      <c r="R22" s="79">
        <f t="shared" si="0"/>
        <v>0.03</v>
      </c>
      <c r="S22" s="79">
        <f t="shared" si="0"/>
        <v>0.11000000000000001</v>
      </c>
      <c r="T22" s="79">
        <f t="shared" si="0"/>
        <v>0.04</v>
      </c>
      <c r="U22" s="79">
        <f>SUM(U5:U21)</f>
        <v>0.01</v>
      </c>
      <c r="V22" s="79"/>
      <c r="W22" s="80"/>
    </row>
    <row r="23" spans="1:24">
      <c r="A23" s="128" t="s">
        <v>230</v>
      </c>
      <c r="B23" s="129"/>
      <c r="C23" s="79">
        <f>C22*42</f>
        <v>2.1</v>
      </c>
      <c r="D23" s="79">
        <f t="shared" ref="D23:U23" si="1">D22*42</f>
        <v>1.26</v>
      </c>
      <c r="E23" s="79">
        <f t="shared" si="1"/>
        <v>1.68</v>
      </c>
      <c r="F23" s="79">
        <f t="shared" si="1"/>
        <v>0.84</v>
      </c>
      <c r="G23" s="79">
        <f t="shared" si="1"/>
        <v>0.42</v>
      </c>
      <c r="H23" s="79">
        <f t="shared" si="1"/>
        <v>0.63</v>
      </c>
      <c r="I23" s="79">
        <f t="shared" si="1"/>
        <v>0.63</v>
      </c>
      <c r="J23" s="79">
        <f t="shared" si="1"/>
        <v>0.33600000000000002</v>
      </c>
      <c r="K23" s="79">
        <f t="shared" si="1"/>
        <v>0.84</v>
      </c>
      <c r="L23" s="79">
        <f t="shared" si="1"/>
        <v>1.26</v>
      </c>
      <c r="M23" s="79">
        <f t="shared" si="1"/>
        <v>1.26</v>
      </c>
      <c r="N23" s="79">
        <f t="shared" si="1"/>
        <v>4.2</v>
      </c>
      <c r="O23" s="79">
        <f t="shared" si="1"/>
        <v>0.42</v>
      </c>
      <c r="P23" s="79">
        <f t="shared" si="1"/>
        <v>4.2000000000000003E-2</v>
      </c>
      <c r="Q23" s="79">
        <f t="shared" si="1"/>
        <v>4.2000000000000003E-2</v>
      </c>
      <c r="R23" s="79">
        <f t="shared" si="1"/>
        <v>1.26</v>
      </c>
      <c r="S23" s="79">
        <f t="shared" si="1"/>
        <v>4.620000000000001</v>
      </c>
      <c r="T23" s="79">
        <f t="shared" si="1"/>
        <v>1.68</v>
      </c>
      <c r="U23" s="79">
        <f t="shared" si="1"/>
        <v>0.42</v>
      </c>
      <c r="V23" s="79"/>
      <c r="W23" s="80"/>
    </row>
    <row r="24" spans="1:24">
      <c r="A24" s="128" t="s">
        <v>231</v>
      </c>
      <c r="B24" s="129"/>
      <c r="C24" s="81">
        <v>350</v>
      </c>
      <c r="D24" s="81">
        <v>170</v>
      </c>
      <c r="E24" s="81">
        <v>255</v>
      </c>
      <c r="F24" s="81">
        <v>65</v>
      </c>
      <c r="G24" s="81">
        <v>95</v>
      </c>
      <c r="H24" s="81">
        <v>65</v>
      </c>
      <c r="I24" s="81">
        <v>160</v>
      </c>
      <c r="J24" s="81">
        <v>25</v>
      </c>
      <c r="K24" s="81">
        <v>45</v>
      </c>
      <c r="L24" s="81">
        <v>145</v>
      </c>
      <c r="M24" s="81">
        <v>55</v>
      </c>
      <c r="N24" s="81">
        <v>85</v>
      </c>
      <c r="O24" s="81">
        <v>800</v>
      </c>
      <c r="P24" s="89">
        <v>1100</v>
      </c>
      <c r="Q24" s="81">
        <v>560</v>
      </c>
      <c r="R24" s="81">
        <v>105</v>
      </c>
      <c r="S24" s="81">
        <v>65</v>
      </c>
      <c r="T24" s="81">
        <v>12</v>
      </c>
      <c r="U24" s="81">
        <v>490</v>
      </c>
      <c r="V24" s="81"/>
      <c r="W24" s="80"/>
    </row>
    <row r="25" spans="1:24">
      <c r="A25" s="128" t="s">
        <v>232</v>
      </c>
      <c r="B25" s="129"/>
      <c r="C25" s="89">
        <f>C24*C23</f>
        <v>735</v>
      </c>
      <c r="D25" s="89">
        <f t="shared" ref="D25:U25" si="2">D24*D23</f>
        <v>214.2</v>
      </c>
      <c r="E25" s="89">
        <f t="shared" si="2"/>
        <v>428.4</v>
      </c>
      <c r="F25" s="89">
        <f t="shared" si="2"/>
        <v>54.6</v>
      </c>
      <c r="G25" s="89">
        <f t="shared" si="2"/>
        <v>39.9</v>
      </c>
      <c r="H25" s="89">
        <f t="shared" si="2"/>
        <v>40.950000000000003</v>
      </c>
      <c r="I25" s="89">
        <f t="shared" si="2"/>
        <v>100.8</v>
      </c>
      <c r="J25" s="89">
        <f t="shared" si="2"/>
        <v>8.4</v>
      </c>
      <c r="K25" s="89">
        <f t="shared" si="2"/>
        <v>37.799999999999997</v>
      </c>
      <c r="L25" s="89">
        <f t="shared" si="2"/>
        <v>182.7</v>
      </c>
      <c r="M25" s="89">
        <f t="shared" si="2"/>
        <v>69.3</v>
      </c>
      <c r="N25" s="89">
        <f t="shared" si="2"/>
        <v>357</v>
      </c>
      <c r="O25" s="89">
        <f t="shared" si="2"/>
        <v>336</v>
      </c>
      <c r="P25" s="89">
        <f t="shared" si="2"/>
        <v>46.2</v>
      </c>
      <c r="Q25" s="89">
        <f t="shared" si="2"/>
        <v>23.520000000000003</v>
      </c>
      <c r="R25" s="89">
        <f t="shared" si="2"/>
        <v>132.30000000000001</v>
      </c>
      <c r="S25" s="89">
        <f t="shared" si="2"/>
        <v>300.30000000000007</v>
      </c>
      <c r="T25" s="89">
        <f t="shared" si="2"/>
        <v>20.16</v>
      </c>
      <c r="U25" s="89">
        <f t="shared" si="2"/>
        <v>205.79999999999998</v>
      </c>
      <c r="V25" s="89">
        <f>SUM(C25:U25)</f>
        <v>3333.3300000000004</v>
      </c>
      <c r="W25" s="82">
        <f>V25/W2</f>
        <v>79.365000000000009</v>
      </c>
      <c r="X25" s="92"/>
    </row>
    <row r="26" spans="1:24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pans="1:24">
      <c r="A27" s="83"/>
      <c r="B27" s="83" t="s">
        <v>274</v>
      </c>
      <c r="C27" s="83"/>
      <c r="D27" s="83"/>
      <c r="E27" s="83"/>
      <c r="F27" s="83"/>
      <c r="G27" s="83"/>
      <c r="H27" s="130" t="s">
        <v>233</v>
      </c>
      <c r="I27" s="131"/>
      <c r="J27" s="131"/>
      <c r="K27" s="131"/>
      <c r="L27" s="131"/>
      <c r="M27" s="131"/>
      <c r="N27" s="131"/>
      <c r="O27" s="131"/>
      <c r="P27" s="131"/>
      <c r="Q27" s="130" t="s">
        <v>234</v>
      </c>
      <c r="R27" s="130"/>
      <c r="S27" s="130"/>
      <c r="T27" s="130"/>
      <c r="U27" s="130"/>
      <c r="V27" s="130"/>
      <c r="W27" s="130"/>
    </row>
    <row r="28" spans="1:24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</row>
    <row r="29" spans="1:24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</sheetData>
  <mergeCells count="9">
    <mergeCell ref="A25:B25"/>
    <mergeCell ref="H27:P27"/>
    <mergeCell ref="Q27:W27"/>
    <mergeCell ref="A3:W3"/>
    <mergeCell ref="A5:A10"/>
    <mergeCell ref="A11:A21"/>
    <mergeCell ref="A22:B22"/>
    <mergeCell ref="A23:B23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14"/>
  <sheetViews>
    <sheetView topLeftCell="A45" workbookViewId="0">
      <selection activeCell="D100" sqref="D100:G105"/>
    </sheetView>
  </sheetViews>
  <sheetFormatPr defaultRowHeight="14.4"/>
  <cols>
    <col min="1" max="1" width="6" customWidth="1"/>
    <col min="2" max="2" width="42.109375" customWidth="1"/>
    <col min="3" max="5" width="6.6640625" customWidth="1"/>
    <col min="6" max="6" width="7.6640625" customWidth="1"/>
    <col min="7" max="7" width="9" customWidth="1"/>
    <col min="8" max="11" width="6.6640625" customWidth="1"/>
    <col min="12" max="14" width="7.6640625" customWidth="1"/>
    <col min="15" max="15" width="6.6640625" customWidth="1"/>
  </cols>
  <sheetData>
    <row r="1" spans="1:38" ht="30.75" customHeight="1">
      <c r="A1" s="114" t="s">
        <v>119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</row>
    <row r="2" spans="1:38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38">
      <c r="B3" s="121" t="s">
        <v>117</v>
      </c>
      <c r="C3" s="126"/>
      <c r="D3" s="126"/>
      <c r="E3" s="126"/>
      <c r="F3" s="126"/>
      <c r="G3" s="126"/>
    </row>
    <row r="4" spans="1:38" ht="42.75" customHeight="1">
      <c r="A4" s="19" t="s">
        <v>15</v>
      </c>
      <c r="B4" s="19" t="s">
        <v>0</v>
      </c>
      <c r="C4" s="19"/>
      <c r="D4" s="19"/>
      <c r="E4" s="103" t="s">
        <v>1</v>
      </c>
      <c r="F4" s="104"/>
      <c r="G4" s="22" t="s">
        <v>52</v>
      </c>
      <c r="H4" s="115" t="s">
        <v>2</v>
      </c>
      <c r="I4" s="116"/>
      <c r="J4" s="116"/>
      <c r="K4" s="117"/>
      <c r="L4" s="115" t="s">
        <v>3</v>
      </c>
      <c r="M4" s="116"/>
      <c r="N4" s="116"/>
      <c r="O4" s="117"/>
    </row>
    <row r="5" spans="1:38">
      <c r="A5" s="1"/>
      <c r="B5" s="1"/>
      <c r="C5" s="1"/>
      <c r="D5" s="7" t="s">
        <v>12</v>
      </c>
      <c r="E5" s="7" t="s">
        <v>13</v>
      </c>
      <c r="F5" s="7" t="s">
        <v>14</v>
      </c>
      <c r="G5" s="7"/>
      <c r="H5" s="7" t="s">
        <v>4</v>
      </c>
      <c r="I5" s="7" t="s">
        <v>5</v>
      </c>
      <c r="J5" s="7" t="s">
        <v>6</v>
      </c>
      <c r="K5" s="7" t="s">
        <v>7</v>
      </c>
      <c r="L5" s="8" t="s">
        <v>8</v>
      </c>
      <c r="M5" s="8" t="s">
        <v>9</v>
      </c>
      <c r="N5" s="8" t="s">
        <v>10</v>
      </c>
      <c r="O5" s="8" t="s">
        <v>11</v>
      </c>
    </row>
    <row r="6" spans="1:38">
      <c r="A6" s="1"/>
      <c r="B6" s="6" t="s">
        <v>16</v>
      </c>
      <c r="C6" s="118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20"/>
    </row>
    <row r="7" spans="1:38">
      <c r="A7" s="1"/>
      <c r="B7" s="23" t="s">
        <v>17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2"/>
    </row>
    <row r="8" spans="1:38" s="9" customFormat="1" ht="39.9" customHeight="1">
      <c r="A8" s="3">
        <v>14</v>
      </c>
      <c r="B8" s="24" t="s">
        <v>53</v>
      </c>
      <c r="C8" s="3">
        <v>250</v>
      </c>
      <c r="D8" s="3">
        <v>2.69</v>
      </c>
      <c r="E8" s="3">
        <v>2.84</v>
      </c>
      <c r="F8" s="3">
        <v>17.46</v>
      </c>
      <c r="G8" s="3">
        <v>118.25</v>
      </c>
      <c r="H8" s="3">
        <v>0</v>
      </c>
      <c r="I8" s="3">
        <v>0.11</v>
      </c>
      <c r="J8" s="3">
        <v>0.05</v>
      </c>
      <c r="K8" s="3">
        <v>8.25</v>
      </c>
      <c r="L8" s="3">
        <v>29.2</v>
      </c>
      <c r="M8" s="3">
        <v>27.28</v>
      </c>
      <c r="N8" s="5">
        <v>67.58</v>
      </c>
      <c r="O8" s="5">
        <v>1.1299999999999999</v>
      </c>
    </row>
    <row r="9" spans="1:38" s="9" customFormat="1" ht="24.9" customHeight="1">
      <c r="A9" s="3">
        <v>60</v>
      </c>
      <c r="B9" s="24" t="s">
        <v>54</v>
      </c>
      <c r="C9" s="3">
        <v>80</v>
      </c>
      <c r="D9" s="3">
        <v>8.33</v>
      </c>
      <c r="E9" s="3">
        <v>10.29</v>
      </c>
      <c r="F9" s="3">
        <v>8.14</v>
      </c>
      <c r="G9" s="3">
        <v>164</v>
      </c>
      <c r="H9" s="3">
        <v>20</v>
      </c>
      <c r="I9" s="3">
        <v>0.05</v>
      </c>
      <c r="J9" s="3">
        <v>0.09</v>
      </c>
      <c r="K9" s="3">
        <v>0.55000000000000004</v>
      </c>
      <c r="L9" s="3">
        <v>30.01</v>
      </c>
      <c r="M9" s="3">
        <v>30.41</v>
      </c>
      <c r="N9" s="5">
        <v>102.69</v>
      </c>
      <c r="O9" s="5">
        <v>1.5</v>
      </c>
    </row>
    <row r="10" spans="1:38" s="9" customFormat="1" ht="24.9" customHeight="1">
      <c r="A10" s="3">
        <v>44</v>
      </c>
      <c r="B10" s="24" t="s">
        <v>55</v>
      </c>
      <c r="C10" s="3">
        <v>150</v>
      </c>
      <c r="D10" s="3">
        <v>3.65</v>
      </c>
      <c r="E10" s="3">
        <v>5.37</v>
      </c>
      <c r="F10" s="3">
        <v>36.68</v>
      </c>
      <c r="G10" s="3">
        <v>209.7</v>
      </c>
      <c r="H10" s="3">
        <v>0</v>
      </c>
      <c r="I10" s="3">
        <v>2.5999999999999999E-2</v>
      </c>
      <c r="J10" s="3">
        <v>0.02</v>
      </c>
      <c r="K10" s="105">
        <v>0</v>
      </c>
      <c r="L10" s="3">
        <v>1.37</v>
      </c>
      <c r="M10" s="3">
        <v>16.34</v>
      </c>
      <c r="N10" s="5">
        <v>60.5</v>
      </c>
      <c r="O10" s="5">
        <v>0.53</v>
      </c>
    </row>
    <row r="11" spans="1:38">
      <c r="A11" s="3">
        <v>53</v>
      </c>
      <c r="B11" s="24" t="s">
        <v>48</v>
      </c>
      <c r="C11" s="3">
        <v>200</v>
      </c>
      <c r="D11" s="3">
        <v>0.13</v>
      </c>
      <c r="E11" s="3">
        <v>0.02</v>
      </c>
      <c r="F11" s="3">
        <v>15.2</v>
      </c>
      <c r="G11" s="3">
        <v>62</v>
      </c>
      <c r="H11" s="3">
        <v>0</v>
      </c>
      <c r="I11" s="3">
        <v>0</v>
      </c>
      <c r="J11" s="3">
        <v>0.01</v>
      </c>
      <c r="K11" s="3">
        <v>2.83</v>
      </c>
      <c r="L11" s="3">
        <v>5.6</v>
      </c>
      <c r="M11" s="3">
        <v>2.7</v>
      </c>
      <c r="N11" s="5">
        <v>4.2</v>
      </c>
      <c r="O11" s="5">
        <v>0.49</v>
      </c>
    </row>
    <row r="12" spans="1:38">
      <c r="A12" s="3"/>
      <c r="B12" s="25" t="s">
        <v>80</v>
      </c>
      <c r="C12" s="3">
        <v>30</v>
      </c>
      <c r="D12" s="3">
        <v>2.79</v>
      </c>
      <c r="E12" s="3">
        <v>0.28000000000000003</v>
      </c>
      <c r="F12" s="3">
        <v>18.55</v>
      </c>
      <c r="G12" s="3">
        <v>70.5</v>
      </c>
      <c r="H12" s="3">
        <v>4.2000000000000003E-2</v>
      </c>
      <c r="I12" s="3">
        <v>1.0999999999999999E-2</v>
      </c>
      <c r="J12" s="3">
        <v>0.317</v>
      </c>
      <c r="K12" s="3">
        <v>5.27</v>
      </c>
      <c r="L12" s="3">
        <v>3.9239999999999999</v>
      </c>
      <c r="M12" s="3">
        <v>27.72</v>
      </c>
      <c r="N12" s="5">
        <v>0.3</v>
      </c>
      <c r="O12" s="5">
        <v>0</v>
      </c>
    </row>
    <row r="13" spans="1:38" s="9" customFormat="1">
      <c r="A13" s="7"/>
      <c r="B13" s="26" t="s">
        <v>56</v>
      </c>
      <c r="C13" s="7">
        <f t="shared" ref="C13:O13" si="0">SUM(C8:C12)</f>
        <v>710</v>
      </c>
      <c r="D13" s="7">
        <f t="shared" si="0"/>
        <v>17.59</v>
      </c>
      <c r="E13" s="7">
        <f t="shared" si="0"/>
        <v>18.8</v>
      </c>
      <c r="F13" s="7">
        <f t="shared" si="0"/>
        <v>96.03</v>
      </c>
      <c r="G13" s="7">
        <f t="shared" si="0"/>
        <v>624.45000000000005</v>
      </c>
      <c r="H13" s="7">
        <f t="shared" si="0"/>
        <v>20.042000000000002</v>
      </c>
      <c r="I13" s="7">
        <f t="shared" si="0"/>
        <v>0.19700000000000001</v>
      </c>
      <c r="J13" s="7">
        <f t="shared" si="0"/>
        <v>0.48699999999999999</v>
      </c>
      <c r="K13" s="7">
        <f t="shared" si="0"/>
        <v>16.899999999999999</v>
      </c>
      <c r="L13" s="7">
        <f t="shared" si="0"/>
        <v>70.103999999999999</v>
      </c>
      <c r="M13" s="7">
        <f t="shared" si="0"/>
        <v>104.45</v>
      </c>
      <c r="N13" s="7">
        <f t="shared" si="0"/>
        <v>235.26999999999998</v>
      </c>
      <c r="O13" s="7">
        <f t="shared" si="0"/>
        <v>3.6500000000000004</v>
      </c>
    </row>
    <row r="14" spans="1:38">
      <c r="A14" s="13"/>
      <c r="B14" s="27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4"/>
    </row>
    <row r="15" spans="1:38">
      <c r="A15" s="1"/>
      <c r="B15" s="23" t="s">
        <v>21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38">
      <c r="A16" s="3"/>
      <c r="B16" s="28" t="s">
        <v>57</v>
      </c>
      <c r="C16" s="3">
        <v>60</v>
      </c>
      <c r="D16" s="3">
        <v>1.66</v>
      </c>
      <c r="E16" s="3">
        <v>4.3099999999999996</v>
      </c>
      <c r="F16" s="3">
        <v>8.73</v>
      </c>
      <c r="G16" s="3">
        <v>80.28</v>
      </c>
      <c r="H16" s="3">
        <v>0</v>
      </c>
      <c r="I16" s="3">
        <v>2.3E-2</v>
      </c>
      <c r="J16" s="3">
        <v>2.3E-2</v>
      </c>
      <c r="K16" s="3">
        <v>2.8</v>
      </c>
      <c r="L16" s="3">
        <v>54.56</v>
      </c>
      <c r="M16" s="3">
        <v>10.86</v>
      </c>
      <c r="N16" s="3">
        <v>33.479999999999997</v>
      </c>
      <c r="O16" s="3">
        <v>0.44</v>
      </c>
    </row>
    <row r="17" spans="1:15" ht="24.9" customHeight="1">
      <c r="A17" s="3">
        <v>13</v>
      </c>
      <c r="B17" s="24" t="s">
        <v>59</v>
      </c>
      <c r="C17" s="3">
        <v>250</v>
      </c>
      <c r="D17" s="3">
        <v>5.49</v>
      </c>
      <c r="E17" s="3">
        <v>5.27</v>
      </c>
      <c r="F17" s="3">
        <v>16.54</v>
      </c>
      <c r="G17" s="3">
        <v>148.25</v>
      </c>
      <c r="H17" s="3">
        <v>0</v>
      </c>
      <c r="I17" s="3">
        <v>0.23</v>
      </c>
      <c r="J17" s="3">
        <v>0.73</v>
      </c>
      <c r="K17" s="3">
        <v>5.83</v>
      </c>
      <c r="L17" s="3">
        <v>42.68</v>
      </c>
      <c r="M17" s="3">
        <v>35.58</v>
      </c>
      <c r="N17" s="3">
        <v>88.1</v>
      </c>
      <c r="O17" s="3">
        <v>2.0499999999999998</v>
      </c>
    </row>
    <row r="18" spans="1:15" ht="24.9" customHeight="1">
      <c r="A18" s="3">
        <v>69</v>
      </c>
      <c r="B18" s="24" t="s">
        <v>58</v>
      </c>
      <c r="C18" s="3" t="s">
        <v>60</v>
      </c>
      <c r="D18" s="3">
        <v>9.34</v>
      </c>
      <c r="E18" s="3">
        <v>8.76</v>
      </c>
      <c r="F18" s="3">
        <v>57.24</v>
      </c>
      <c r="G18" s="3">
        <v>251.45</v>
      </c>
      <c r="H18" s="3">
        <v>18.86</v>
      </c>
      <c r="I18" s="3">
        <v>3.1</v>
      </c>
      <c r="J18" s="3">
        <v>1.24</v>
      </c>
      <c r="K18" s="3">
        <v>22.57</v>
      </c>
      <c r="L18" s="3">
        <v>211.1</v>
      </c>
      <c r="M18" s="3">
        <v>185.1</v>
      </c>
      <c r="N18" s="3">
        <v>415</v>
      </c>
      <c r="O18" s="3">
        <v>8.4109999999999996</v>
      </c>
    </row>
    <row r="19" spans="1:15">
      <c r="A19" s="3"/>
      <c r="B19" s="25" t="s">
        <v>80</v>
      </c>
      <c r="C19" s="3">
        <v>30</v>
      </c>
      <c r="D19" s="3">
        <v>2.79</v>
      </c>
      <c r="E19" s="3">
        <v>0.28000000000000003</v>
      </c>
      <c r="F19" s="3">
        <v>18.55</v>
      </c>
      <c r="G19" s="3">
        <v>70.5</v>
      </c>
      <c r="H19" s="3">
        <v>4.2000000000000003E-2</v>
      </c>
      <c r="I19" s="3">
        <v>1.0999999999999999E-2</v>
      </c>
      <c r="J19" s="3">
        <v>0.317</v>
      </c>
      <c r="K19" s="3">
        <v>5.27</v>
      </c>
      <c r="L19" s="3">
        <v>3.9239999999999999</v>
      </c>
      <c r="M19" s="3">
        <v>27.72</v>
      </c>
      <c r="N19" s="5">
        <v>0.3</v>
      </c>
      <c r="O19" s="5">
        <v>0</v>
      </c>
    </row>
    <row r="20" spans="1:15">
      <c r="A20" s="3">
        <v>34</v>
      </c>
      <c r="B20" s="28" t="s">
        <v>61</v>
      </c>
      <c r="C20" s="3">
        <v>200</v>
      </c>
      <c r="D20" s="3">
        <v>2.0299999999999998</v>
      </c>
      <c r="E20" s="3">
        <v>1.8</v>
      </c>
      <c r="F20" s="3">
        <v>21.2</v>
      </c>
      <c r="G20" s="3">
        <v>108</v>
      </c>
      <c r="H20" s="3">
        <v>13.33</v>
      </c>
      <c r="I20" s="3">
        <v>5.2999999999999999E-2</v>
      </c>
      <c r="J20" s="3">
        <v>0.21299999999999999</v>
      </c>
      <c r="K20" s="3">
        <v>1.77</v>
      </c>
      <c r="L20" s="3">
        <v>168</v>
      </c>
      <c r="M20" s="3">
        <v>20.53</v>
      </c>
      <c r="N20" s="3">
        <v>123.73</v>
      </c>
      <c r="O20" s="3">
        <v>0.54500000000000004</v>
      </c>
    </row>
    <row r="21" spans="1:15">
      <c r="A21" s="3"/>
      <c r="B21" s="26" t="s">
        <v>62</v>
      </c>
      <c r="C21" s="7">
        <f t="shared" ref="C21:O21" si="1">SUM(C16:C20)</f>
        <v>540</v>
      </c>
      <c r="D21" s="7">
        <f t="shared" si="1"/>
        <v>21.310000000000002</v>
      </c>
      <c r="E21" s="7">
        <f t="shared" si="1"/>
        <v>20.419999999999998</v>
      </c>
      <c r="F21" s="7">
        <f t="shared" si="1"/>
        <v>122.26</v>
      </c>
      <c r="G21" s="7">
        <f t="shared" si="1"/>
        <v>658.48</v>
      </c>
      <c r="H21" s="7">
        <f t="shared" si="1"/>
        <v>32.231999999999999</v>
      </c>
      <c r="I21" s="7">
        <f t="shared" si="1"/>
        <v>3.4170000000000003</v>
      </c>
      <c r="J21" s="7">
        <f t="shared" si="1"/>
        <v>2.5230000000000001</v>
      </c>
      <c r="K21" s="7">
        <f t="shared" si="1"/>
        <v>38.24</v>
      </c>
      <c r="L21" s="7">
        <f t="shared" si="1"/>
        <v>480.26400000000001</v>
      </c>
      <c r="M21" s="7">
        <f t="shared" si="1"/>
        <v>279.78999999999996</v>
      </c>
      <c r="N21" s="7">
        <f t="shared" si="1"/>
        <v>660.6099999999999</v>
      </c>
      <c r="O21" s="7">
        <f t="shared" si="1"/>
        <v>11.446</v>
      </c>
    </row>
    <row r="22" spans="1:15" s="14" customFormat="1">
      <c r="A22" s="34"/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1:15">
      <c r="A23" s="3"/>
      <c r="B23" s="23" t="s">
        <v>24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37.5" customHeight="1">
      <c r="A24" s="3">
        <v>48</v>
      </c>
      <c r="B24" s="24" t="s">
        <v>63</v>
      </c>
      <c r="C24" s="3">
        <v>250</v>
      </c>
      <c r="D24" s="3">
        <v>2.57</v>
      </c>
      <c r="E24" s="3">
        <v>2.76</v>
      </c>
      <c r="F24" s="3">
        <v>18.59</v>
      </c>
      <c r="G24" s="3">
        <v>109.5</v>
      </c>
      <c r="H24" s="3">
        <v>0</v>
      </c>
      <c r="I24" s="3">
        <v>0.113</v>
      </c>
      <c r="J24" s="3">
        <v>6.8000000000000005E-2</v>
      </c>
      <c r="K24" s="3">
        <v>16.5</v>
      </c>
      <c r="L24" s="3">
        <v>18.02</v>
      </c>
      <c r="M24" s="3">
        <v>26.51</v>
      </c>
      <c r="N24" s="3">
        <v>87.3</v>
      </c>
      <c r="O24" s="3">
        <v>1.01</v>
      </c>
    </row>
    <row r="25" spans="1:15" ht="24.9" customHeight="1">
      <c r="A25" s="3">
        <v>60</v>
      </c>
      <c r="B25" s="24" t="s">
        <v>64</v>
      </c>
      <c r="C25" s="3">
        <v>80</v>
      </c>
      <c r="D25" s="3">
        <v>8.33</v>
      </c>
      <c r="E25" s="3">
        <v>10.29</v>
      </c>
      <c r="F25" s="3">
        <v>8.14</v>
      </c>
      <c r="G25" s="3">
        <v>164</v>
      </c>
      <c r="H25" s="3">
        <v>20</v>
      </c>
      <c r="I25" s="3">
        <v>0.05</v>
      </c>
      <c r="J25" s="3">
        <v>0.09</v>
      </c>
      <c r="K25" s="3">
        <v>0.55000000000000004</v>
      </c>
      <c r="L25" s="3">
        <v>30.01</v>
      </c>
      <c r="M25" s="3">
        <v>30.41</v>
      </c>
      <c r="N25" s="5">
        <v>102.69</v>
      </c>
      <c r="O25" s="5">
        <v>1.5</v>
      </c>
    </row>
    <row r="26" spans="1:15" ht="24.9" customHeight="1">
      <c r="A26" s="3">
        <v>7</v>
      </c>
      <c r="B26" s="24" t="s">
        <v>70</v>
      </c>
      <c r="C26" s="3">
        <v>150</v>
      </c>
      <c r="D26" s="3">
        <v>4.09</v>
      </c>
      <c r="E26" s="3">
        <v>6.4</v>
      </c>
      <c r="F26" s="3">
        <v>27.25</v>
      </c>
      <c r="G26" s="3">
        <v>183</v>
      </c>
      <c r="H26" s="3">
        <v>0</v>
      </c>
      <c r="I26" s="3">
        <v>0.19</v>
      </c>
      <c r="J26" s="3">
        <v>0.14799999999999999</v>
      </c>
      <c r="K26" s="3">
        <v>24.3</v>
      </c>
      <c r="L26" s="5">
        <v>49</v>
      </c>
      <c r="M26" s="5">
        <v>37</v>
      </c>
      <c r="N26" s="5">
        <v>115.46</v>
      </c>
      <c r="O26" s="5">
        <v>1.35</v>
      </c>
    </row>
    <row r="27" spans="1:15" s="39" customFormat="1" ht="15" customHeight="1">
      <c r="A27" s="3">
        <v>32</v>
      </c>
      <c r="B27" s="24" t="s">
        <v>104</v>
      </c>
      <c r="C27" s="3">
        <v>200</v>
      </c>
      <c r="D27" s="3">
        <v>0.78</v>
      </c>
      <c r="E27" s="3">
        <v>4.5999999999999999E-2</v>
      </c>
      <c r="F27" s="3">
        <v>27.64</v>
      </c>
      <c r="G27" s="3">
        <v>114.8</v>
      </c>
      <c r="H27" s="3">
        <v>0</v>
      </c>
      <c r="I27" s="3">
        <v>1.6E-2</v>
      </c>
      <c r="J27" s="3">
        <v>0.03</v>
      </c>
      <c r="K27" s="3">
        <v>0.6</v>
      </c>
      <c r="L27" s="5">
        <v>32.32</v>
      </c>
      <c r="M27" s="5">
        <v>17.559999999999999</v>
      </c>
      <c r="N27" s="5">
        <v>21.9</v>
      </c>
      <c r="O27" s="5">
        <v>0.48</v>
      </c>
    </row>
    <row r="28" spans="1:15">
      <c r="A28" s="3"/>
      <c r="B28" s="25" t="s">
        <v>80</v>
      </c>
      <c r="C28" s="3">
        <v>30</v>
      </c>
      <c r="D28" s="3">
        <v>2.79</v>
      </c>
      <c r="E28" s="3">
        <v>0.28000000000000003</v>
      </c>
      <c r="F28" s="3">
        <v>18.55</v>
      </c>
      <c r="G28" s="3">
        <v>70.5</v>
      </c>
      <c r="H28" s="3">
        <v>4.2000000000000003E-2</v>
      </c>
      <c r="I28" s="3">
        <v>1.0999999999999999E-2</v>
      </c>
      <c r="J28" s="3">
        <v>0.317</v>
      </c>
      <c r="K28" s="3">
        <v>5.27</v>
      </c>
      <c r="L28" s="3">
        <v>3.9239999999999999</v>
      </c>
      <c r="M28" s="3">
        <v>27.72</v>
      </c>
      <c r="N28" s="5">
        <v>0.3</v>
      </c>
      <c r="O28" s="5">
        <v>0</v>
      </c>
    </row>
    <row r="29" spans="1:15">
      <c r="A29" s="3"/>
      <c r="B29" s="26" t="s">
        <v>66</v>
      </c>
      <c r="C29" s="7">
        <f t="shared" ref="C29:O29" si="2">SUM(C24:C28)</f>
        <v>710</v>
      </c>
      <c r="D29" s="7">
        <f t="shared" si="2"/>
        <v>18.559999999999999</v>
      </c>
      <c r="E29" s="7">
        <f t="shared" si="2"/>
        <v>19.776</v>
      </c>
      <c r="F29" s="7">
        <f t="shared" si="2"/>
        <v>100.17</v>
      </c>
      <c r="G29" s="7">
        <f t="shared" si="2"/>
        <v>641.79999999999995</v>
      </c>
      <c r="H29" s="7">
        <f t="shared" si="2"/>
        <v>20.042000000000002</v>
      </c>
      <c r="I29" s="7">
        <f t="shared" si="2"/>
        <v>0.38</v>
      </c>
      <c r="J29" s="7">
        <f t="shared" si="2"/>
        <v>0.65300000000000002</v>
      </c>
      <c r="K29" s="7">
        <f t="shared" si="2"/>
        <v>47.22</v>
      </c>
      <c r="L29" s="7">
        <f t="shared" si="2"/>
        <v>133.274</v>
      </c>
      <c r="M29" s="7">
        <f t="shared" si="2"/>
        <v>139.19999999999999</v>
      </c>
      <c r="N29" s="7">
        <f t="shared" si="2"/>
        <v>327.64999999999998</v>
      </c>
      <c r="O29" s="7">
        <f t="shared" si="2"/>
        <v>4.34</v>
      </c>
    </row>
    <row r="30" spans="1:15">
      <c r="B30" s="29"/>
    </row>
    <row r="31" spans="1:15">
      <c r="A31" s="3"/>
      <c r="B31" s="26" t="s">
        <v>35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>
      <c r="A32" s="3"/>
      <c r="B32" s="24" t="s">
        <v>67</v>
      </c>
      <c r="C32" s="3">
        <v>60</v>
      </c>
      <c r="D32" s="3" t="s">
        <v>73</v>
      </c>
      <c r="E32" s="3">
        <v>0.06</v>
      </c>
      <c r="F32" s="3">
        <v>1.02</v>
      </c>
      <c r="G32" s="3">
        <v>6</v>
      </c>
      <c r="H32" s="3">
        <v>0</v>
      </c>
      <c r="I32" s="3">
        <v>1.2E-2</v>
      </c>
      <c r="J32" s="3">
        <v>0.06</v>
      </c>
      <c r="K32" s="3">
        <v>2.1</v>
      </c>
      <c r="L32" s="3">
        <v>13.8</v>
      </c>
      <c r="M32" s="3">
        <v>8.4</v>
      </c>
      <c r="N32" s="3">
        <v>14.4</v>
      </c>
      <c r="O32" s="3">
        <v>0.36</v>
      </c>
    </row>
    <row r="33" spans="1:15" ht="39.9" customHeight="1">
      <c r="A33" s="3">
        <v>11</v>
      </c>
      <c r="B33" s="24" t="s">
        <v>97</v>
      </c>
      <c r="C33" s="3">
        <v>250</v>
      </c>
      <c r="D33" s="3">
        <v>2.02</v>
      </c>
      <c r="E33" s="3">
        <v>5.09</v>
      </c>
      <c r="F33" s="3">
        <v>11.98</v>
      </c>
      <c r="G33" s="3">
        <v>107.25</v>
      </c>
      <c r="H33" s="3">
        <v>0</v>
      </c>
      <c r="I33" s="3">
        <v>9.2999999999999999E-2</v>
      </c>
      <c r="J33" s="3">
        <v>5.8000000000000003E-2</v>
      </c>
      <c r="K33" s="3">
        <v>8.3800000000000008</v>
      </c>
      <c r="L33" s="3">
        <v>29.15</v>
      </c>
      <c r="M33" s="3">
        <v>2.4300000000000002</v>
      </c>
      <c r="N33" s="3">
        <v>56.73</v>
      </c>
      <c r="O33" s="3">
        <v>0.93</v>
      </c>
    </row>
    <row r="34" spans="1:15" ht="24.9" customHeight="1">
      <c r="A34" s="3">
        <v>59</v>
      </c>
      <c r="B34" s="24" t="s">
        <v>69</v>
      </c>
      <c r="C34" s="3">
        <v>80</v>
      </c>
      <c r="D34" s="3">
        <v>6.95</v>
      </c>
      <c r="E34" s="3">
        <v>5.86</v>
      </c>
      <c r="F34" s="3">
        <v>9.9700000000000006</v>
      </c>
      <c r="G34" s="3">
        <v>120</v>
      </c>
      <c r="H34" s="3">
        <v>15</v>
      </c>
      <c r="I34" s="3">
        <v>4.7E-2</v>
      </c>
      <c r="J34" s="3">
        <v>0.08</v>
      </c>
      <c r="K34" s="3">
        <v>0.71</v>
      </c>
      <c r="L34" s="3">
        <v>45.58</v>
      </c>
      <c r="M34" s="3">
        <v>35.32</v>
      </c>
      <c r="N34" s="3">
        <v>102.52</v>
      </c>
      <c r="O34" s="3">
        <v>0.85</v>
      </c>
    </row>
    <row r="35" spans="1:15" ht="24.9" customHeight="1">
      <c r="A35" s="3">
        <v>8</v>
      </c>
      <c r="B35" s="24" t="s">
        <v>100</v>
      </c>
      <c r="C35" s="3">
        <v>150</v>
      </c>
      <c r="D35" s="3">
        <v>8.58</v>
      </c>
      <c r="E35" s="3">
        <v>6.0629999999999997</v>
      </c>
      <c r="F35" s="3">
        <v>38.64</v>
      </c>
      <c r="G35" s="3">
        <v>243.75</v>
      </c>
      <c r="H35" s="3">
        <v>0</v>
      </c>
      <c r="I35" s="3">
        <v>0.21</v>
      </c>
      <c r="J35" s="3">
        <v>0.113</v>
      </c>
      <c r="K35" s="3">
        <v>0</v>
      </c>
      <c r="L35" s="3">
        <v>14.82</v>
      </c>
      <c r="M35" s="3">
        <v>135.83000000000001</v>
      </c>
      <c r="N35" s="3">
        <v>203.93</v>
      </c>
      <c r="O35" s="5">
        <v>4.5599999999999996</v>
      </c>
    </row>
    <row r="36" spans="1:15">
      <c r="A36" s="3">
        <v>54</v>
      </c>
      <c r="B36" s="24" t="s">
        <v>95</v>
      </c>
      <c r="C36" s="3" t="s">
        <v>71</v>
      </c>
      <c r="D36" s="3">
        <v>0.13</v>
      </c>
      <c r="E36" s="3">
        <v>7.0000000000000007E-2</v>
      </c>
      <c r="F36" s="3">
        <v>13.65</v>
      </c>
      <c r="G36" s="3">
        <v>56</v>
      </c>
      <c r="H36" s="3">
        <v>0</v>
      </c>
      <c r="I36" s="3">
        <v>0</v>
      </c>
      <c r="J36" s="3">
        <v>0</v>
      </c>
      <c r="K36" s="3">
        <v>0.27</v>
      </c>
      <c r="L36" s="3">
        <v>12.6</v>
      </c>
      <c r="M36" s="3">
        <v>2.2999999999999998</v>
      </c>
      <c r="N36" s="3">
        <v>3.9</v>
      </c>
      <c r="O36" s="3">
        <v>0.49</v>
      </c>
    </row>
    <row r="37" spans="1:15">
      <c r="A37" s="3"/>
      <c r="B37" s="25" t="s">
        <v>80</v>
      </c>
      <c r="C37" s="3">
        <v>30</v>
      </c>
      <c r="D37" s="3">
        <v>2.79</v>
      </c>
      <c r="E37" s="3">
        <v>0.28000000000000003</v>
      </c>
      <c r="F37" s="3">
        <v>18.55</v>
      </c>
      <c r="G37" s="3">
        <v>70.5</v>
      </c>
      <c r="H37" s="3">
        <v>4.2000000000000003E-2</v>
      </c>
      <c r="I37" s="3">
        <v>1.0999999999999999E-2</v>
      </c>
      <c r="J37" s="3">
        <v>0.317</v>
      </c>
      <c r="K37" s="3">
        <v>5.27</v>
      </c>
      <c r="L37" s="3">
        <v>3.9239999999999999</v>
      </c>
      <c r="M37" s="3">
        <v>27.72</v>
      </c>
      <c r="N37" s="5">
        <v>0.3</v>
      </c>
      <c r="O37" s="5">
        <v>0</v>
      </c>
    </row>
    <row r="38" spans="1:15">
      <c r="A38" s="3"/>
      <c r="B38" s="26" t="s">
        <v>72</v>
      </c>
      <c r="C38" s="3"/>
      <c r="D38" s="7">
        <f t="shared" ref="D38:O38" si="3">SUM(D32:D37)</f>
        <v>20.47</v>
      </c>
      <c r="E38" s="7">
        <f t="shared" si="3"/>
        <v>17.423000000000002</v>
      </c>
      <c r="F38" s="7">
        <f t="shared" si="3"/>
        <v>93.81</v>
      </c>
      <c r="G38" s="7">
        <f t="shared" si="3"/>
        <v>603.5</v>
      </c>
      <c r="H38" s="7">
        <f t="shared" si="3"/>
        <v>15.042</v>
      </c>
      <c r="I38" s="7">
        <f t="shared" si="3"/>
        <v>0.373</v>
      </c>
      <c r="J38" s="7">
        <f t="shared" si="3"/>
        <v>0.628</v>
      </c>
      <c r="K38" s="7">
        <f t="shared" si="3"/>
        <v>16.73</v>
      </c>
      <c r="L38" s="7">
        <f t="shared" si="3"/>
        <v>119.874</v>
      </c>
      <c r="M38" s="7">
        <f t="shared" si="3"/>
        <v>212.00000000000003</v>
      </c>
      <c r="N38" s="7">
        <f t="shared" si="3"/>
        <v>381.78</v>
      </c>
      <c r="O38" s="7">
        <f t="shared" si="3"/>
        <v>7.1899999999999995</v>
      </c>
    </row>
    <row r="39" spans="1:15">
      <c r="A39" s="4"/>
      <c r="B39" s="31"/>
      <c r="C39" s="4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>
      <c r="A40" s="3"/>
      <c r="B40" s="26" t="s">
        <v>74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>
      <c r="A41" s="3"/>
      <c r="B41" s="24" t="s">
        <v>67</v>
      </c>
      <c r="C41" s="3">
        <v>60</v>
      </c>
      <c r="D41" s="3" t="s">
        <v>73</v>
      </c>
      <c r="E41" s="3">
        <v>0.06</v>
      </c>
      <c r="F41" s="3">
        <v>1.02</v>
      </c>
      <c r="G41" s="3">
        <v>6</v>
      </c>
      <c r="H41" s="3">
        <v>0</v>
      </c>
      <c r="I41" s="3">
        <v>1.2E-2</v>
      </c>
      <c r="J41" s="3">
        <v>0.06</v>
      </c>
      <c r="K41" s="3">
        <v>2.1</v>
      </c>
      <c r="L41" s="3">
        <v>13.8</v>
      </c>
      <c r="M41" s="3">
        <v>8.4</v>
      </c>
      <c r="N41" s="3">
        <v>14.4</v>
      </c>
      <c r="O41" s="3">
        <v>0.36</v>
      </c>
    </row>
    <row r="42" spans="1:15" ht="39.9" customHeight="1">
      <c r="A42" s="3">
        <v>22</v>
      </c>
      <c r="B42" s="24" t="s">
        <v>68</v>
      </c>
      <c r="C42" s="3">
        <v>250</v>
      </c>
      <c r="D42" s="3">
        <v>1.77</v>
      </c>
      <c r="E42" s="3">
        <v>4.95</v>
      </c>
      <c r="F42" s="3">
        <v>7.9</v>
      </c>
      <c r="G42" s="3">
        <v>89.75</v>
      </c>
      <c r="H42" s="3">
        <v>0</v>
      </c>
      <c r="I42" s="3">
        <v>0.05</v>
      </c>
      <c r="J42" s="3">
        <v>8.5000000000000006E-2</v>
      </c>
      <c r="K42" s="3">
        <v>15.78</v>
      </c>
      <c r="L42" s="3">
        <v>49.25</v>
      </c>
      <c r="M42" s="3">
        <v>22.13</v>
      </c>
      <c r="N42" s="3">
        <v>49</v>
      </c>
      <c r="O42" s="3">
        <v>0.83</v>
      </c>
    </row>
    <row r="43" spans="1:15" ht="15" customHeight="1">
      <c r="A43" s="3">
        <v>45</v>
      </c>
      <c r="B43" s="25" t="s">
        <v>94</v>
      </c>
      <c r="C43" s="3">
        <v>55</v>
      </c>
      <c r="D43" s="3">
        <v>5.55</v>
      </c>
      <c r="E43" s="3">
        <v>15.55</v>
      </c>
      <c r="F43" s="3">
        <v>0.25</v>
      </c>
      <c r="G43" s="3">
        <v>164</v>
      </c>
      <c r="H43" s="3">
        <v>20</v>
      </c>
      <c r="I43" s="3">
        <v>0.09</v>
      </c>
      <c r="J43" s="3">
        <v>0.08</v>
      </c>
      <c r="K43" s="3">
        <v>0</v>
      </c>
      <c r="L43" s="5">
        <v>18.5</v>
      </c>
      <c r="M43" s="5">
        <v>10</v>
      </c>
      <c r="N43" s="5">
        <v>81</v>
      </c>
      <c r="O43" s="5">
        <v>0.9</v>
      </c>
    </row>
    <row r="44" spans="1:15" s="9" customFormat="1" ht="24.9" customHeight="1">
      <c r="A44" s="3">
        <v>44</v>
      </c>
      <c r="B44" s="24" t="s">
        <v>212</v>
      </c>
      <c r="C44" s="3">
        <v>150</v>
      </c>
      <c r="D44" s="3">
        <v>3.65</v>
      </c>
      <c r="E44" s="3">
        <v>5.37</v>
      </c>
      <c r="F44" s="3">
        <v>36.68</v>
      </c>
      <c r="G44" s="3">
        <v>209.7</v>
      </c>
      <c r="H44" s="3">
        <v>0</v>
      </c>
      <c r="I44" s="3">
        <v>2.5999999999999999E-2</v>
      </c>
      <c r="J44" s="3">
        <v>0.02</v>
      </c>
      <c r="K44" s="3">
        <v>0</v>
      </c>
      <c r="L44" s="3">
        <v>1.37</v>
      </c>
      <c r="M44" s="3">
        <v>16.34</v>
      </c>
      <c r="N44" s="5">
        <v>60.5</v>
      </c>
      <c r="O44" s="5">
        <v>0.53</v>
      </c>
    </row>
    <row r="45" spans="1:15" ht="24.9" customHeight="1">
      <c r="A45" s="3">
        <v>28</v>
      </c>
      <c r="B45" s="24" t="s">
        <v>65</v>
      </c>
      <c r="C45" s="3">
        <v>200</v>
      </c>
      <c r="D45" s="3">
        <v>0.66</v>
      </c>
      <c r="E45" s="3">
        <v>0.09</v>
      </c>
      <c r="F45" s="3">
        <v>32.01</v>
      </c>
      <c r="G45" s="3">
        <v>132.80000000000001</v>
      </c>
      <c r="H45" s="3">
        <v>0</v>
      </c>
      <c r="I45" s="3">
        <v>0.02</v>
      </c>
      <c r="J45" s="3">
        <v>2.4E-2</v>
      </c>
      <c r="K45" s="3">
        <v>0.73</v>
      </c>
      <c r="L45" s="3">
        <v>32.479999999999997</v>
      </c>
      <c r="M45" s="3">
        <v>17.46</v>
      </c>
      <c r="N45" s="3">
        <v>23.44</v>
      </c>
      <c r="O45" s="3">
        <v>0.7</v>
      </c>
    </row>
    <row r="46" spans="1:15">
      <c r="A46" s="3"/>
      <c r="B46" s="25" t="s">
        <v>80</v>
      </c>
      <c r="C46" s="3">
        <v>30</v>
      </c>
      <c r="D46" s="3">
        <v>2.79</v>
      </c>
      <c r="E46" s="3">
        <v>0.28000000000000003</v>
      </c>
      <c r="F46" s="3">
        <v>18.55</v>
      </c>
      <c r="G46" s="3">
        <v>70.5</v>
      </c>
      <c r="H46" s="3">
        <v>4.2000000000000003E-2</v>
      </c>
      <c r="I46" s="3">
        <v>1.0999999999999999E-2</v>
      </c>
      <c r="J46" s="3">
        <v>0.317</v>
      </c>
      <c r="K46" s="3">
        <v>5.27</v>
      </c>
      <c r="L46" s="3">
        <v>3.9239999999999999</v>
      </c>
      <c r="M46" s="3">
        <v>27.72</v>
      </c>
      <c r="N46" s="5">
        <v>0.3</v>
      </c>
      <c r="O46" s="5">
        <v>0</v>
      </c>
    </row>
    <row r="47" spans="1:15" s="9" customFormat="1">
      <c r="A47" s="7"/>
      <c r="B47" s="26" t="s">
        <v>75</v>
      </c>
      <c r="C47" s="7">
        <f t="shared" ref="C47:O47" si="4">SUM(C41:C46)</f>
        <v>745</v>
      </c>
      <c r="D47" s="7">
        <f t="shared" si="4"/>
        <v>14.420000000000002</v>
      </c>
      <c r="E47" s="7">
        <f t="shared" si="4"/>
        <v>26.300000000000004</v>
      </c>
      <c r="F47" s="7">
        <f t="shared" si="4"/>
        <v>96.41</v>
      </c>
      <c r="G47" s="7">
        <f t="shared" si="4"/>
        <v>672.75</v>
      </c>
      <c r="H47" s="7">
        <f t="shared" si="4"/>
        <v>20.042000000000002</v>
      </c>
      <c r="I47" s="7">
        <f t="shared" si="4"/>
        <v>0.20899999999999999</v>
      </c>
      <c r="J47" s="7">
        <f t="shared" si="4"/>
        <v>0.58600000000000008</v>
      </c>
      <c r="K47" s="7">
        <f t="shared" si="4"/>
        <v>23.88</v>
      </c>
      <c r="L47" s="7">
        <f t="shared" si="4"/>
        <v>119.32400000000001</v>
      </c>
      <c r="M47" s="7">
        <f t="shared" si="4"/>
        <v>102.05000000000001</v>
      </c>
      <c r="N47" s="7">
        <f t="shared" si="4"/>
        <v>228.64000000000001</v>
      </c>
      <c r="O47" s="7">
        <f t="shared" si="4"/>
        <v>3.3200000000000003</v>
      </c>
    </row>
    <row r="48" spans="1:15" s="9" customFormat="1">
      <c r="A48" s="10"/>
      <c r="B48" s="3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>
      <c r="A49" s="3"/>
      <c r="B49" s="26" t="s">
        <v>40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39.75" customHeight="1">
      <c r="A50" s="3">
        <v>12</v>
      </c>
      <c r="B50" s="24" t="s">
        <v>99</v>
      </c>
      <c r="C50" s="3">
        <v>250</v>
      </c>
      <c r="D50" s="3">
        <v>1.98</v>
      </c>
      <c r="E50" s="3">
        <v>2.74</v>
      </c>
      <c r="F50" s="3">
        <v>14.58</v>
      </c>
      <c r="G50" s="3">
        <v>85.75</v>
      </c>
      <c r="H50" s="3">
        <v>0</v>
      </c>
      <c r="I50" s="3">
        <v>0.12</v>
      </c>
      <c r="J50" s="3">
        <v>5.5E-2</v>
      </c>
      <c r="K50" s="3">
        <v>8.25</v>
      </c>
      <c r="L50" s="3">
        <v>23.05</v>
      </c>
      <c r="M50" s="3">
        <v>25</v>
      </c>
      <c r="N50" s="3">
        <v>62.55</v>
      </c>
      <c r="O50" s="3">
        <v>0.89</v>
      </c>
    </row>
    <row r="51" spans="1:15" ht="17.25" customHeight="1">
      <c r="A51" s="3"/>
      <c r="B51" s="24" t="s">
        <v>118</v>
      </c>
      <c r="C51" s="3">
        <v>80</v>
      </c>
      <c r="D51" s="3">
        <v>7.2</v>
      </c>
      <c r="E51" s="3">
        <v>15.12</v>
      </c>
      <c r="F51" s="3">
        <v>2.64</v>
      </c>
      <c r="G51" s="3">
        <v>175</v>
      </c>
      <c r="H51" s="3">
        <v>35.700000000000003</v>
      </c>
      <c r="I51" s="3">
        <v>0.11</v>
      </c>
      <c r="J51" s="3">
        <v>0.09</v>
      </c>
      <c r="K51" s="3">
        <v>0.01</v>
      </c>
      <c r="L51" s="3">
        <v>23.53</v>
      </c>
      <c r="M51" s="3">
        <v>12.42</v>
      </c>
      <c r="N51" s="3">
        <v>104.85</v>
      </c>
      <c r="O51" s="3">
        <v>0.96</v>
      </c>
    </row>
    <row r="52" spans="1:15" ht="24.75" customHeight="1">
      <c r="A52" s="3">
        <v>8</v>
      </c>
      <c r="B52" s="24" t="s">
        <v>100</v>
      </c>
      <c r="C52" s="3">
        <v>150</v>
      </c>
      <c r="D52" s="3">
        <v>8.58</v>
      </c>
      <c r="E52" s="3">
        <v>6.0629999999999997</v>
      </c>
      <c r="F52" s="3">
        <v>38.64</v>
      </c>
      <c r="G52" s="3">
        <v>243.75</v>
      </c>
      <c r="H52" s="3">
        <v>0</v>
      </c>
      <c r="I52" s="3">
        <v>0.21</v>
      </c>
      <c r="J52" s="3">
        <v>0.113</v>
      </c>
      <c r="K52" s="3">
        <v>0</v>
      </c>
      <c r="L52" s="3">
        <v>14.82</v>
      </c>
      <c r="M52" s="3">
        <v>135.83000000000001</v>
      </c>
      <c r="N52" s="3">
        <v>203.93</v>
      </c>
      <c r="O52" s="5">
        <v>4.5599999999999996</v>
      </c>
    </row>
    <row r="53" spans="1:15" ht="29.25" customHeight="1">
      <c r="A53" s="3">
        <v>36</v>
      </c>
      <c r="B53" s="24" t="s">
        <v>96</v>
      </c>
      <c r="C53" s="3">
        <v>200</v>
      </c>
      <c r="D53" s="3">
        <v>0.16</v>
      </c>
      <c r="E53" s="3">
        <v>0.16</v>
      </c>
      <c r="F53" s="3">
        <v>27.88</v>
      </c>
      <c r="G53" s="3">
        <v>114.6</v>
      </c>
      <c r="H53" s="3">
        <v>0</v>
      </c>
      <c r="I53" s="3">
        <v>1.2E-2</v>
      </c>
      <c r="J53" s="3">
        <v>8.0000000000000002E-3</v>
      </c>
      <c r="K53" s="3">
        <v>0.9</v>
      </c>
      <c r="L53" s="3">
        <v>14.18</v>
      </c>
      <c r="M53" s="3">
        <v>5.14</v>
      </c>
      <c r="N53" s="3">
        <v>4.4000000000000004</v>
      </c>
      <c r="O53" s="3">
        <v>0.95</v>
      </c>
    </row>
    <row r="54" spans="1:15">
      <c r="A54" s="3"/>
      <c r="B54" s="25" t="s">
        <v>80</v>
      </c>
      <c r="C54" s="3">
        <v>30</v>
      </c>
      <c r="D54" s="3">
        <v>2.79</v>
      </c>
      <c r="E54" s="3">
        <v>0.28000000000000003</v>
      </c>
      <c r="F54" s="3">
        <v>18.55</v>
      </c>
      <c r="G54" s="3">
        <v>70.5</v>
      </c>
      <c r="H54" s="3">
        <v>4.2000000000000003E-2</v>
      </c>
      <c r="I54" s="3">
        <v>1.0999999999999999E-2</v>
      </c>
      <c r="J54" s="3">
        <v>0.317</v>
      </c>
      <c r="K54" s="3">
        <v>5.27</v>
      </c>
      <c r="L54" s="3">
        <v>3.9239999999999999</v>
      </c>
      <c r="M54" s="3">
        <v>27.72</v>
      </c>
      <c r="N54" s="5">
        <v>0.3</v>
      </c>
      <c r="O54" s="5">
        <v>0</v>
      </c>
    </row>
    <row r="55" spans="1:15" s="9" customFormat="1">
      <c r="A55" s="7"/>
      <c r="B55" s="26" t="s">
        <v>76</v>
      </c>
      <c r="C55" s="7">
        <f t="shared" ref="C55:O55" si="5">SUM(C50:C54)</f>
        <v>710</v>
      </c>
      <c r="D55" s="7">
        <f t="shared" si="5"/>
        <v>20.709999999999997</v>
      </c>
      <c r="E55" s="7">
        <f t="shared" si="5"/>
        <v>24.363</v>
      </c>
      <c r="F55" s="7">
        <f t="shared" si="5"/>
        <v>102.28999999999999</v>
      </c>
      <c r="G55" s="7">
        <f t="shared" si="5"/>
        <v>689.6</v>
      </c>
      <c r="H55" s="7">
        <f t="shared" si="5"/>
        <v>35.742000000000004</v>
      </c>
      <c r="I55" s="7">
        <f t="shared" si="5"/>
        <v>0.46299999999999997</v>
      </c>
      <c r="J55" s="7">
        <f t="shared" si="5"/>
        <v>0.58299999999999996</v>
      </c>
      <c r="K55" s="7">
        <f t="shared" si="5"/>
        <v>14.43</v>
      </c>
      <c r="L55" s="7">
        <f t="shared" si="5"/>
        <v>79.504000000000005</v>
      </c>
      <c r="M55" s="7">
        <f t="shared" si="5"/>
        <v>206.10999999999999</v>
      </c>
      <c r="N55" s="7">
        <f t="shared" si="5"/>
        <v>376.03</v>
      </c>
      <c r="O55" s="7">
        <f t="shared" si="5"/>
        <v>7.36</v>
      </c>
    </row>
    <row r="56" spans="1:15" s="9" customFormat="1">
      <c r="A56" s="41"/>
      <c r="B56" s="42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1:15">
      <c r="A57" s="3"/>
      <c r="B57" s="23" t="s">
        <v>41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>
      <c r="A58" s="3"/>
      <c r="B58" s="24" t="s">
        <v>67</v>
      </c>
      <c r="C58" s="3">
        <v>60</v>
      </c>
      <c r="D58" s="3" t="s">
        <v>73</v>
      </c>
      <c r="E58" s="3">
        <v>0.06</v>
      </c>
      <c r="F58" s="3">
        <v>1.02</v>
      </c>
      <c r="G58" s="3">
        <v>6</v>
      </c>
      <c r="H58" s="3">
        <v>0</v>
      </c>
      <c r="I58" s="3">
        <v>1.2E-2</v>
      </c>
      <c r="J58" s="3">
        <v>0.06</v>
      </c>
      <c r="K58" s="3">
        <v>2.1</v>
      </c>
      <c r="L58" s="3">
        <v>13.8</v>
      </c>
      <c r="M58" s="3">
        <v>8.4</v>
      </c>
      <c r="N58" s="3">
        <v>14.4</v>
      </c>
      <c r="O58" s="3">
        <v>0.36</v>
      </c>
    </row>
    <row r="59" spans="1:15" ht="24.9" customHeight="1">
      <c r="A59" s="3">
        <v>13</v>
      </c>
      <c r="B59" s="24" t="s">
        <v>59</v>
      </c>
      <c r="C59" s="3">
        <v>250</v>
      </c>
      <c r="D59" s="3">
        <v>5.49</v>
      </c>
      <c r="E59" s="3">
        <v>5.27</v>
      </c>
      <c r="F59" s="3">
        <v>16.54</v>
      </c>
      <c r="G59" s="3">
        <v>148.25</v>
      </c>
      <c r="H59" s="3">
        <v>0</v>
      </c>
      <c r="I59" s="3">
        <v>0.23</v>
      </c>
      <c r="J59" s="3">
        <v>0.73</v>
      </c>
      <c r="K59" s="3">
        <v>5.83</v>
      </c>
      <c r="L59" s="3">
        <v>42.68</v>
      </c>
      <c r="M59" s="3">
        <v>35.58</v>
      </c>
      <c r="N59" s="3">
        <v>88.1</v>
      </c>
      <c r="O59" s="3">
        <v>2.0499999999999998</v>
      </c>
    </row>
    <row r="60" spans="1:15" ht="24.9" customHeight="1">
      <c r="A60" s="3">
        <v>60</v>
      </c>
      <c r="B60" s="24" t="s">
        <v>77</v>
      </c>
      <c r="C60" s="3">
        <v>80</v>
      </c>
      <c r="D60" s="3">
        <v>8.33</v>
      </c>
      <c r="E60" s="3">
        <v>10.29</v>
      </c>
      <c r="F60" s="3">
        <v>8.14</v>
      </c>
      <c r="G60" s="3">
        <v>164</v>
      </c>
      <c r="H60" s="3">
        <v>20</v>
      </c>
      <c r="I60" s="3">
        <v>0.05</v>
      </c>
      <c r="J60" s="3">
        <v>0.09</v>
      </c>
      <c r="K60" s="3">
        <v>0.55000000000000004</v>
      </c>
      <c r="L60" s="3">
        <v>30.01</v>
      </c>
      <c r="M60" s="3">
        <v>30.41</v>
      </c>
      <c r="N60" s="5">
        <v>102.69</v>
      </c>
      <c r="O60" s="5">
        <v>1.5</v>
      </c>
    </row>
    <row r="61" spans="1:15" ht="30" customHeight="1">
      <c r="A61" s="3">
        <v>42</v>
      </c>
      <c r="B61" s="24" t="s">
        <v>78</v>
      </c>
      <c r="C61" s="3">
        <v>150</v>
      </c>
      <c r="D61" s="3">
        <v>5.66</v>
      </c>
      <c r="E61" s="3">
        <v>0.66900000000000004</v>
      </c>
      <c r="F61" s="3">
        <v>31.92</v>
      </c>
      <c r="G61" s="3">
        <v>156.30000000000001</v>
      </c>
      <c r="H61" s="3">
        <v>0</v>
      </c>
      <c r="I61" s="3">
        <v>5.7000000000000002E-2</v>
      </c>
      <c r="J61" s="3">
        <v>1.4999999999999999E-2</v>
      </c>
      <c r="K61" s="3">
        <v>0</v>
      </c>
      <c r="L61" s="3">
        <v>18.649999999999999</v>
      </c>
      <c r="M61" s="3">
        <v>8.6189999999999998</v>
      </c>
      <c r="N61" s="3">
        <v>37.167999999999999</v>
      </c>
      <c r="O61" s="3">
        <v>0.85199999999999998</v>
      </c>
    </row>
    <row r="62" spans="1:15" ht="15" customHeight="1">
      <c r="A62" s="3">
        <v>53</v>
      </c>
      <c r="B62" s="24" t="s">
        <v>101</v>
      </c>
      <c r="C62" s="3">
        <v>200</v>
      </c>
      <c r="D62" s="3">
        <v>0.13</v>
      </c>
      <c r="E62" s="3">
        <v>0.02</v>
      </c>
      <c r="F62" s="3">
        <v>15.2</v>
      </c>
      <c r="G62" s="3">
        <v>62</v>
      </c>
      <c r="H62" s="3">
        <v>0</v>
      </c>
      <c r="I62" s="3">
        <v>0</v>
      </c>
      <c r="J62" s="3">
        <v>0.01</v>
      </c>
      <c r="K62" s="3">
        <v>2.83</v>
      </c>
      <c r="L62" s="3">
        <v>5.6</v>
      </c>
      <c r="M62" s="3">
        <v>2.7</v>
      </c>
      <c r="N62" s="5">
        <v>4.2</v>
      </c>
      <c r="O62" s="5">
        <v>0.49</v>
      </c>
    </row>
    <row r="63" spans="1:15">
      <c r="A63" s="3"/>
      <c r="B63" s="25" t="s">
        <v>80</v>
      </c>
      <c r="C63" s="3">
        <v>30</v>
      </c>
      <c r="D63" s="3">
        <v>2.79</v>
      </c>
      <c r="E63" s="3">
        <v>0.28000000000000003</v>
      </c>
      <c r="F63" s="3">
        <v>18.55</v>
      </c>
      <c r="G63" s="3">
        <v>70.5</v>
      </c>
      <c r="H63" s="3">
        <v>4.2000000000000003E-2</v>
      </c>
      <c r="I63" s="3">
        <v>1.0999999999999999E-2</v>
      </c>
      <c r="J63" s="3">
        <v>0.317</v>
      </c>
      <c r="K63" s="3">
        <v>5.27</v>
      </c>
      <c r="L63" s="3">
        <v>3.9239999999999999</v>
      </c>
      <c r="M63" s="3">
        <v>27.72</v>
      </c>
      <c r="N63" s="5">
        <v>0.3</v>
      </c>
      <c r="O63" s="5">
        <v>0</v>
      </c>
    </row>
    <row r="64" spans="1:15">
      <c r="A64" s="3"/>
      <c r="B64" s="26" t="s">
        <v>79</v>
      </c>
      <c r="C64" s="7">
        <f t="shared" ref="C64:O64" si="6">SUM(C58:C63)</f>
        <v>770</v>
      </c>
      <c r="D64" s="7">
        <f t="shared" si="6"/>
        <v>22.4</v>
      </c>
      <c r="E64" s="7">
        <f t="shared" si="6"/>
        <v>16.588999999999999</v>
      </c>
      <c r="F64" s="7">
        <f t="shared" si="6"/>
        <v>91.37</v>
      </c>
      <c r="G64" s="7">
        <f t="shared" si="6"/>
        <v>607.04999999999995</v>
      </c>
      <c r="H64" s="7">
        <f t="shared" si="6"/>
        <v>20.042000000000002</v>
      </c>
      <c r="I64" s="7">
        <f t="shared" si="6"/>
        <v>0.36000000000000004</v>
      </c>
      <c r="J64" s="7">
        <f t="shared" si="6"/>
        <v>1.222</v>
      </c>
      <c r="K64" s="7">
        <f t="shared" si="6"/>
        <v>16.579999999999998</v>
      </c>
      <c r="L64" s="8">
        <f t="shared" si="6"/>
        <v>114.66400000000002</v>
      </c>
      <c r="M64" s="8">
        <f t="shared" si="6"/>
        <v>113.429</v>
      </c>
      <c r="N64" s="8">
        <f t="shared" si="6"/>
        <v>246.858</v>
      </c>
      <c r="O64" s="8">
        <f t="shared" si="6"/>
        <v>5.2519999999999998</v>
      </c>
    </row>
    <row r="65" spans="1:15">
      <c r="A65" s="4"/>
      <c r="B65" s="31"/>
      <c r="C65" s="10"/>
      <c r="D65" s="10"/>
      <c r="E65" s="10"/>
      <c r="F65" s="10"/>
      <c r="G65" s="10"/>
      <c r="H65" s="10"/>
      <c r="I65" s="10"/>
      <c r="J65" s="10"/>
      <c r="K65" s="10"/>
      <c r="L65" s="11"/>
      <c r="M65" s="11"/>
      <c r="N65" s="11"/>
      <c r="O65" s="11"/>
    </row>
    <row r="66" spans="1:15">
      <c r="A66" s="3"/>
      <c r="B66" s="26" t="s">
        <v>46</v>
      </c>
      <c r="C66" s="7"/>
      <c r="D66" s="7"/>
      <c r="E66" s="7"/>
      <c r="F66" s="7"/>
      <c r="G66" s="7"/>
      <c r="H66" s="7"/>
      <c r="I66" s="7"/>
      <c r="J66" s="7"/>
      <c r="K66" s="7"/>
      <c r="L66" s="8"/>
      <c r="M66" s="8"/>
      <c r="N66" s="8"/>
      <c r="O66" s="8"/>
    </row>
    <row r="67" spans="1:15" s="9" customFormat="1" ht="39.9" customHeight="1">
      <c r="A67" s="3">
        <v>14</v>
      </c>
      <c r="B67" s="24" t="s">
        <v>53</v>
      </c>
      <c r="C67" s="3">
        <v>250</v>
      </c>
      <c r="D67" s="3">
        <v>2.69</v>
      </c>
      <c r="E67" s="3">
        <v>2.84</v>
      </c>
      <c r="F67" s="3">
        <v>17.46</v>
      </c>
      <c r="G67" s="3">
        <v>118.25</v>
      </c>
      <c r="H67" s="3">
        <v>0</v>
      </c>
      <c r="I67" s="3">
        <v>0.11</v>
      </c>
      <c r="J67" s="3">
        <v>0.05</v>
      </c>
      <c r="K67" s="3">
        <v>8.25</v>
      </c>
      <c r="L67" s="3">
        <v>29.2</v>
      </c>
      <c r="M67" s="3">
        <v>27.28</v>
      </c>
      <c r="N67" s="5">
        <v>67.58</v>
      </c>
      <c r="O67" s="5">
        <v>1.1299999999999999</v>
      </c>
    </row>
    <row r="68" spans="1:15" ht="39.9" customHeight="1">
      <c r="A68" s="3">
        <v>9</v>
      </c>
      <c r="B68" s="24" t="s">
        <v>102</v>
      </c>
      <c r="C68" s="3">
        <v>100</v>
      </c>
      <c r="D68" s="3">
        <v>13.36</v>
      </c>
      <c r="E68" s="3">
        <v>14.05</v>
      </c>
      <c r="F68" s="3">
        <v>3.27</v>
      </c>
      <c r="G68" s="3">
        <v>164</v>
      </c>
      <c r="H68" s="3">
        <v>0</v>
      </c>
      <c r="I68" s="3">
        <v>0.01</v>
      </c>
      <c r="J68" s="3">
        <v>0.05</v>
      </c>
      <c r="K68" s="3">
        <v>1.2</v>
      </c>
      <c r="L68" s="5">
        <v>23.6</v>
      </c>
      <c r="M68" s="5">
        <v>20.27</v>
      </c>
      <c r="N68" s="5">
        <v>117.03</v>
      </c>
      <c r="O68" s="5">
        <v>2</v>
      </c>
    </row>
    <row r="69" spans="1:15" ht="30" customHeight="1">
      <c r="A69" s="3">
        <v>70</v>
      </c>
      <c r="B69" s="24" t="s">
        <v>103</v>
      </c>
      <c r="C69" s="3">
        <v>150</v>
      </c>
      <c r="D69" s="3">
        <v>4.46</v>
      </c>
      <c r="E69" s="3">
        <v>4.34</v>
      </c>
      <c r="F69" s="3">
        <v>31.69</v>
      </c>
      <c r="G69" s="3">
        <v>183.6</v>
      </c>
      <c r="H69" s="3">
        <v>0</v>
      </c>
      <c r="I69" s="3">
        <v>0.04</v>
      </c>
      <c r="J69" s="3">
        <v>2.7E-2</v>
      </c>
      <c r="K69" s="3">
        <v>0</v>
      </c>
      <c r="L69" s="5">
        <v>19.28</v>
      </c>
      <c r="M69" s="5">
        <v>18.989999999999998</v>
      </c>
      <c r="N69" s="5">
        <v>154.91</v>
      </c>
      <c r="O69" s="5">
        <v>0.87</v>
      </c>
    </row>
    <row r="70" spans="1:15" ht="15" customHeight="1">
      <c r="A70" s="3">
        <v>37</v>
      </c>
      <c r="B70" s="24" t="s">
        <v>106</v>
      </c>
      <c r="C70" s="3">
        <v>200</v>
      </c>
      <c r="D70" s="3">
        <v>7.0000000000000007E-2</v>
      </c>
      <c r="E70" s="3">
        <v>0.04</v>
      </c>
      <c r="F70" s="3">
        <v>23.04</v>
      </c>
      <c r="G70" s="3">
        <v>111.6</v>
      </c>
      <c r="H70" s="3">
        <v>0</v>
      </c>
      <c r="I70" s="3">
        <v>0</v>
      </c>
      <c r="J70" s="3"/>
      <c r="K70" s="3">
        <v>1.8</v>
      </c>
      <c r="L70" s="5">
        <v>10.1</v>
      </c>
      <c r="M70" s="5">
        <v>2.34</v>
      </c>
      <c r="N70" s="5">
        <v>5.4</v>
      </c>
      <c r="O70" s="5">
        <v>7.0000000000000007E-2</v>
      </c>
    </row>
    <row r="71" spans="1:15">
      <c r="A71" s="3"/>
      <c r="B71" s="25" t="s">
        <v>80</v>
      </c>
      <c r="C71" s="3">
        <v>30</v>
      </c>
      <c r="D71" s="3">
        <v>2.79</v>
      </c>
      <c r="E71" s="3">
        <v>0.28000000000000003</v>
      </c>
      <c r="F71" s="3">
        <v>18.55</v>
      </c>
      <c r="G71" s="3">
        <v>70.5</v>
      </c>
      <c r="H71" s="3">
        <v>4.2000000000000003E-2</v>
      </c>
      <c r="I71" s="3">
        <v>1.0999999999999999E-2</v>
      </c>
      <c r="J71" s="3">
        <v>0.317</v>
      </c>
      <c r="K71" s="3">
        <v>5.27</v>
      </c>
      <c r="L71" s="3">
        <v>3.9239999999999999</v>
      </c>
      <c r="M71" s="3">
        <v>27.72</v>
      </c>
      <c r="N71" s="5">
        <v>0.3</v>
      </c>
      <c r="O71" s="5">
        <v>0</v>
      </c>
    </row>
    <row r="72" spans="1:15">
      <c r="A72" s="3"/>
      <c r="B72" s="26" t="s">
        <v>81</v>
      </c>
      <c r="C72" s="7">
        <f t="shared" ref="C72:O72" si="7">SUM(C67:C71)</f>
        <v>730</v>
      </c>
      <c r="D72" s="7">
        <f t="shared" si="7"/>
        <v>23.37</v>
      </c>
      <c r="E72" s="7">
        <f t="shared" si="7"/>
        <v>21.55</v>
      </c>
      <c r="F72" s="7">
        <f t="shared" si="7"/>
        <v>94.01</v>
      </c>
      <c r="G72" s="7">
        <f t="shared" si="7"/>
        <v>647.95000000000005</v>
      </c>
      <c r="H72" s="7">
        <f t="shared" si="7"/>
        <v>4.2000000000000003E-2</v>
      </c>
      <c r="I72" s="7">
        <f t="shared" si="7"/>
        <v>0.17100000000000001</v>
      </c>
      <c r="J72" s="7">
        <f t="shared" si="7"/>
        <v>0.44400000000000001</v>
      </c>
      <c r="K72" s="7">
        <f t="shared" si="7"/>
        <v>16.52</v>
      </c>
      <c r="L72" s="8">
        <f t="shared" si="7"/>
        <v>86.103999999999999</v>
      </c>
      <c r="M72" s="8">
        <f t="shared" si="7"/>
        <v>96.6</v>
      </c>
      <c r="N72" s="8">
        <f t="shared" si="7"/>
        <v>345.21999999999997</v>
      </c>
      <c r="O72" s="8">
        <f t="shared" si="7"/>
        <v>4.07</v>
      </c>
    </row>
    <row r="73" spans="1:15">
      <c r="A73" s="40"/>
      <c r="B73" s="42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</row>
    <row r="74" spans="1:15">
      <c r="B74" s="32"/>
    </row>
    <row r="75" spans="1:15">
      <c r="A75" s="3"/>
      <c r="B75" s="26" t="s">
        <v>51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 ht="15" customHeight="1">
      <c r="A76" s="3"/>
      <c r="B76" s="24" t="s">
        <v>57</v>
      </c>
      <c r="C76" s="3">
        <v>60</v>
      </c>
      <c r="D76" s="3">
        <v>1.66</v>
      </c>
      <c r="E76" s="3">
        <v>4.3099999999999996</v>
      </c>
      <c r="F76" s="3">
        <v>8.73</v>
      </c>
      <c r="G76" s="3">
        <v>80.28</v>
      </c>
      <c r="H76" s="3">
        <v>0</v>
      </c>
      <c r="I76" s="3">
        <v>2.3E-2</v>
      </c>
      <c r="J76" s="3">
        <v>2.3E-2</v>
      </c>
      <c r="K76" s="3">
        <v>2.8</v>
      </c>
      <c r="L76" s="3">
        <v>54.56</v>
      </c>
      <c r="M76" s="3">
        <v>10.86</v>
      </c>
      <c r="N76" s="3">
        <v>33.479999999999997</v>
      </c>
      <c r="O76" s="3">
        <v>0.44</v>
      </c>
    </row>
    <row r="77" spans="1:15" ht="39.9" customHeight="1">
      <c r="A77" s="3">
        <v>10</v>
      </c>
      <c r="B77" s="24" t="s">
        <v>92</v>
      </c>
      <c r="C77" s="3">
        <v>250</v>
      </c>
      <c r="D77" s="3">
        <v>1.8</v>
      </c>
      <c r="E77" s="3">
        <v>5.9</v>
      </c>
      <c r="F77" s="3">
        <v>10.39</v>
      </c>
      <c r="G77" s="3">
        <v>108.75</v>
      </c>
      <c r="H77" s="3">
        <v>0</v>
      </c>
      <c r="I77" s="3">
        <v>0.05</v>
      </c>
      <c r="J77" s="3">
        <v>4.8000000000000001E-2</v>
      </c>
      <c r="K77" s="3">
        <v>10.68</v>
      </c>
      <c r="L77" s="5">
        <v>49.73</v>
      </c>
      <c r="M77" s="5">
        <v>26.13</v>
      </c>
      <c r="N77" s="5">
        <v>54.6</v>
      </c>
      <c r="O77" s="5">
        <v>1.23</v>
      </c>
    </row>
    <row r="78" spans="1:15" ht="39.9" customHeight="1">
      <c r="A78" s="3">
        <v>49</v>
      </c>
      <c r="B78" s="24" t="s">
        <v>105</v>
      </c>
      <c r="C78" s="7">
        <v>150</v>
      </c>
      <c r="D78" s="7">
        <v>16.2</v>
      </c>
      <c r="E78" s="7">
        <v>18.09</v>
      </c>
      <c r="F78" s="7">
        <v>16.579999999999998</v>
      </c>
      <c r="G78" s="7">
        <v>295</v>
      </c>
      <c r="H78" s="7">
        <v>0</v>
      </c>
      <c r="I78" s="7">
        <v>0.12</v>
      </c>
      <c r="J78" s="7">
        <v>0.17</v>
      </c>
      <c r="K78" s="7">
        <v>6.76</v>
      </c>
      <c r="L78" s="8">
        <v>830.5</v>
      </c>
      <c r="M78" s="8">
        <v>42.48</v>
      </c>
      <c r="N78" s="8">
        <v>205.75</v>
      </c>
      <c r="O78" s="8">
        <v>3.83</v>
      </c>
    </row>
    <row r="79" spans="1:15" ht="27.6">
      <c r="A79" s="3">
        <v>72</v>
      </c>
      <c r="B79" s="24" t="s">
        <v>91</v>
      </c>
      <c r="C79" s="3">
        <v>200</v>
      </c>
      <c r="D79" s="3">
        <v>0.28499999999999998</v>
      </c>
      <c r="E79" s="3">
        <v>1.2689999999999999</v>
      </c>
      <c r="F79" s="3">
        <v>15.83</v>
      </c>
      <c r="G79" s="3">
        <v>75.8</v>
      </c>
      <c r="H79" s="3">
        <v>0</v>
      </c>
      <c r="I79" s="3">
        <v>8.0000000000000002E-3</v>
      </c>
      <c r="J79" s="3">
        <v>1.2999999999999999E-2</v>
      </c>
      <c r="K79" s="3">
        <v>50</v>
      </c>
      <c r="L79" s="5">
        <v>5.98</v>
      </c>
      <c r="M79" s="5">
        <v>7.5</v>
      </c>
      <c r="N79" s="5">
        <v>2.25</v>
      </c>
      <c r="O79" s="5">
        <v>0.39800000000000002</v>
      </c>
    </row>
    <row r="80" spans="1:15">
      <c r="A80" s="3"/>
      <c r="B80" s="25" t="s">
        <v>80</v>
      </c>
      <c r="C80" s="3">
        <v>30</v>
      </c>
      <c r="D80" s="3">
        <v>2.79</v>
      </c>
      <c r="E80" s="3">
        <v>0.28000000000000003</v>
      </c>
      <c r="F80" s="3">
        <v>18.55</v>
      </c>
      <c r="G80" s="3">
        <v>70.5</v>
      </c>
      <c r="H80" s="3">
        <v>4.2000000000000003E-2</v>
      </c>
      <c r="I80" s="3">
        <v>1.0999999999999999E-2</v>
      </c>
      <c r="J80" s="3">
        <v>0.317</v>
      </c>
      <c r="K80" s="3">
        <v>5.27</v>
      </c>
      <c r="L80" s="3">
        <v>3.9239999999999999</v>
      </c>
      <c r="M80" s="3">
        <v>27.72</v>
      </c>
      <c r="N80" s="5">
        <v>0.3</v>
      </c>
      <c r="O80" s="5">
        <v>0</v>
      </c>
    </row>
    <row r="81" spans="1:15">
      <c r="A81" s="3"/>
      <c r="B81" s="26" t="s">
        <v>86</v>
      </c>
      <c r="C81" s="3"/>
      <c r="D81" s="7">
        <f t="shared" ref="D81:O81" si="8">SUM(D76:D80)</f>
        <v>22.734999999999999</v>
      </c>
      <c r="E81" s="7">
        <f t="shared" si="8"/>
        <v>29.849</v>
      </c>
      <c r="F81" s="7">
        <f t="shared" si="8"/>
        <v>70.08</v>
      </c>
      <c r="G81" s="7">
        <f t="shared" si="8"/>
        <v>630.32999999999993</v>
      </c>
      <c r="H81" s="7">
        <f t="shared" si="8"/>
        <v>4.2000000000000003E-2</v>
      </c>
      <c r="I81" s="7">
        <f t="shared" si="8"/>
        <v>0.21200000000000002</v>
      </c>
      <c r="J81" s="7">
        <f t="shared" si="8"/>
        <v>0.57099999999999995</v>
      </c>
      <c r="K81" s="7">
        <f t="shared" si="8"/>
        <v>75.510000000000005</v>
      </c>
      <c r="L81" s="8">
        <f t="shared" si="8"/>
        <v>944.69399999999996</v>
      </c>
      <c r="M81" s="8">
        <f t="shared" si="8"/>
        <v>114.69</v>
      </c>
      <c r="N81" s="8">
        <f t="shared" si="8"/>
        <v>296.38</v>
      </c>
      <c r="O81" s="8">
        <f t="shared" si="8"/>
        <v>5.8979999999999997</v>
      </c>
    </row>
    <row r="82" spans="1:15">
      <c r="A82" s="4"/>
      <c r="B82" s="31"/>
      <c r="C82" s="4"/>
      <c r="D82" s="10"/>
      <c r="E82" s="10"/>
      <c r="F82" s="10"/>
      <c r="G82" s="10"/>
      <c r="H82" s="10"/>
      <c r="I82" s="10"/>
      <c r="J82" s="10"/>
      <c r="K82" s="10"/>
      <c r="L82" s="11"/>
      <c r="M82" s="11"/>
      <c r="N82" s="11"/>
      <c r="O82" s="11"/>
    </row>
    <row r="83" spans="1:15">
      <c r="A83" s="3"/>
      <c r="B83" s="26" t="s">
        <v>82</v>
      </c>
      <c r="C83" s="3"/>
      <c r="D83" s="7"/>
      <c r="E83" s="7"/>
      <c r="F83" s="7"/>
      <c r="G83" s="7"/>
      <c r="H83" s="7"/>
      <c r="I83" s="7"/>
      <c r="J83" s="7"/>
      <c r="K83" s="7"/>
      <c r="L83" s="8"/>
      <c r="M83" s="8"/>
      <c r="N83" s="8"/>
      <c r="O83" s="8"/>
    </row>
    <row r="84" spans="1:15" ht="30" customHeight="1">
      <c r="A84" s="3">
        <v>13</v>
      </c>
      <c r="B84" s="24" t="s">
        <v>59</v>
      </c>
      <c r="C84" s="3">
        <v>250</v>
      </c>
      <c r="D84" s="3">
        <v>5.49</v>
      </c>
      <c r="E84" s="3">
        <v>5.27</v>
      </c>
      <c r="F84" s="3">
        <v>16.54</v>
      </c>
      <c r="G84" s="3">
        <v>148.25</v>
      </c>
      <c r="H84" s="3">
        <v>0</v>
      </c>
      <c r="I84" s="3">
        <v>0.23</v>
      </c>
      <c r="J84" s="3">
        <v>0.73</v>
      </c>
      <c r="K84" s="3">
        <v>5.83</v>
      </c>
      <c r="L84" s="3">
        <v>42.68</v>
      </c>
      <c r="M84" s="3">
        <v>35.58</v>
      </c>
      <c r="N84" s="3">
        <v>88.1</v>
      </c>
      <c r="O84" s="3">
        <v>2.0499999999999998</v>
      </c>
    </row>
    <row r="85" spans="1:15" ht="27.6">
      <c r="A85" s="3">
        <v>59</v>
      </c>
      <c r="B85" s="24" t="s">
        <v>83</v>
      </c>
      <c r="C85" s="3">
        <v>80</v>
      </c>
      <c r="D85" s="3">
        <v>6.95</v>
      </c>
      <c r="E85" s="3">
        <v>5.86</v>
      </c>
      <c r="F85" s="3">
        <v>9.9700000000000006</v>
      </c>
      <c r="G85" s="3">
        <v>120</v>
      </c>
      <c r="H85" s="3">
        <v>15</v>
      </c>
      <c r="I85" s="3">
        <v>4.7E-2</v>
      </c>
      <c r="J85" s="3">
        <v>0.08</v>
      </c>
      <c r="K85" s="3">
        <v>0.71</v>
      </c>
      <c r="L85" s="3">
        <v>45.58</v>
      </c>
      <c r="M85" s="3">
        <v>35.32</v>
      </c>
      <c r="N85" s="3">
        <v>102.52</v>
      </c>
      <c r="O85" s="3">
        <v>0.85</v>
      </c>
    </row>
    <row r="86" spans="1:15" ht="30" customHeight="1">
      <c r="A86" s="3">
        <v>7</v>
      </c>
      <c r="B86" s="24" t="s">
        <v>70</v>
      </c>
      <c r="C86" s="3">
        <v>150</v>
      </c>
      <c r="D86" s="3">
        <v>4.09</v>
      </c>
      <c r="E86" s="3">
        <v>6.4</v>
      </c>
      <c r="F86" s="3">
        <v>27.25</v>
      </c>
      <c r="G86" s="3">
        <v>183</v>
      </c>
      <c r="H86" s="3">
        <v>0</v>
      </c>
      <c r="I86" s="3">
        <v>0.19</v>
      </c>
      <c r="J86" s="3">
        <v>0.14799999999999999</v>
      </c>
      <c r="K86" s="3">
        <v>24.3</v>
      </c>
      <c r="L86" s="5">
        <v>49</v>
      </c>
      <c r="M86" s="5">
        <v>37</v>
      </c>
      <c r="N86" s="5">
        <v>115.46</v>
      </c>
      <c r="O86" s="5">
        <v>1.35</v>
      </c>
    </row>
    <row r="87" spans="1:15" ht="15.75" customHeight="1">
      <c r="A87" s="3">
        <v>31</v>
      </c>
      <c r="B87" s="25" t="s">
        <v>107</v>
      </c>
      <c r="C87" s="3">
        <v>200</v>
      </c>
      <c r="D87" s="3">
        <v>0.35</v>
      </c>
      <c r="E87" s="3">
        <v>0.18</v>
      </c>
      <c r="F87" s="3">
        <v>23.61</v>
      </c>
      <c r="G87" s="3">
        <v>98.4</v>
      </c>
      <c r="H87" s="3">
        <v>0</v>
      </c>
      <c r="I87" s="3">
        <v>4.0000000000000001E-3</v>
      </c>
      <c r="J87" s="3">
        <v>1.6E-2</v>
      </c>
      <c r="K87" s="3">
        <v>0.44</v>
      </c>
      <c r="L87" s="5">
        <v>20.32</v>
      </c>
      <c r="M87" s="5">
        <v>17.12</v>
      </c>
      <c r="N87" s="5">
        <v>12.46</v>
      </c>
      <c r="O87" s="5">
        <v>0.45</v>
      </c>
    </row>
    <row r="88" spans="1:15">
      <c r="A88" s="3"/>
      <c r="B88" s="25" t="s">
        <v>80</v>
      </c>
      <c r="C88" s="3">
        <v>30</v>
      </c>
      <c r="D88" s="3">
        <v>2.79</v>
      </c>
      <c r="E88" s="3">
        <v>0.28000000000000003</v>
      </c>
      <c r="F88" s="3">
        <v>18.55</v>
      </c>
      <c r="G88" s="3">
        <v>70.5</v>
      </c>
      <c r="H88" s="3">
        <v>4.2000000000000003E-2</v>
      </c>
      <c r="I88" s="3">
        <v>1.0999999999999999E-2</v>
      </c>
      <c r="J88" s="3">
        <v>0.317</v>
      </c>
      <c r="K88" s="3">
        <v>5.27</v>
      </c>
      <c r="L88" s="3">
        <v>3.9239999999999999</v>
      </c>
      <c r="M88" s="3">
        <v>27.72</v>
      </c>
      <c r="N88" s="5">
        <v>0.3</v>
      </c>
      <c r="O88" s="5">
        <v>0</v>
      </c>
    </row>
    <row r="89" spans="1:15">
      <c r="A89" s="3"/>
      <c r="B89" s="26" t="s">
        <v>89</v>
      </c>
      <c r="C89" s="7">
        <f t="shared" ref="C89:O89" si="9">SUM(C84:C88)</f>
        <v>710</v>
      </c>
      <c r="D89" s="7">
        <f t="shared" si="9"/>
        <v>19.670000000000002</v>
      </c>
      <c r="E89" s="7">
        <f t="shared" si="9"/>
        <v>17.990000000000002</v>
      </c>
      <c r="F89" s="7">
        <f t="shared" si="9"/>
        <v>95.92</v>
      </c>
      <c r="G89" s="7">
        <f t="shared" si="9"/>
        <v>620.15</v>
      </c>
      <c r="H89" s="7">
        <f t="shared" si="9"/>
        <v>15.042</v>
      </c>
      <c r="I89" s="7">
        <f t="shared" si="9"/>
        <v>0.48200000000000004</v>
      </c>
      <c r="J89" s="7">
        <f t="shared" si="9"/>
        <v>1.2909999999999999</v>
      </c>
      <c r="K89" s="7">
        <f t="shared" si="9"/>
        <v>36.549999999999997</v>
      </c>
      <c r="L89" s="8">
        <f t="shared" si="9"/>
        <v>161.50399999999999</v>
      </c>
      <c r="M89" s="8">
        <f t="shared" si="9"/>
        <v>152.74</v>
      </c>
      <c r="N89" s="8">
        <f t="shared" si="9"/>
        <v>318.83999999999997</v>
      </c>
      <c r="O89" s="8">
        <f t="shared" si="9"/>
        <v>4.7</v>
      </c>
    </row>
    <row r="90" spans="1:15" s="14" customFormat="1">
      <c r="A90" s="4"/>
      <c r="B90" s="31"/>
      <c r="C90" s="10"/>
      <c r="D90" s="10"/>
      <c r="E90" s="10"/>
      <c r="F90" s="10"/>
      <c r="G90" s="10"/>
      <c r="H90" s="10"/>
      <c r="I90" s="10"/>
      <c r="J90" s="10"/>
      <c r="K90" s="10"/>
      <c r="L90" s="11"/>
      <c r="M90" s="11"/>
      <c r="N90" s="11"/>
      <c r="O90" s="11"/>
    </row>
    <row r="91" spans="1:15">
      <c r="A91" s="3"/>
      <c r="B91" s="26" t="s">
        <v>84</v>
      </c>
      <c r="C91" s="7"/>
      <c r="D91" s="7"/>
      <c r="E91" s="7"/>
      <c r="F91" s="7"/>
      <c r="G91" s="7"/>
      <c r="H91" s="7"/>
      <c r="I91" s="7"/>
      <c r="J91" s="7"/>
      <c r="K91" s="7"/>
      <c r="L91" s="8"/>
      <c r="M91" s="8"/>
      <c r="N91" s="8"/>
      <c r="O91" s="8"/>
    </row>
    <row r="92" spans="1:15">
      <c r="A92" s="3"/>
      <c r="B92" s="28" t="s">
        <v>57</v>
      </c>
      <c r="C92" s="3">
        <v>60</v>
      </c>
      <c r="D92" s="3">
        <v>1.66</v>
      </c>
      <c r="E92" s="3">
        <v>4.3099999999999996</v>
      </c>
      <c r="F92" s="3">
        <v>8.73</v>
      </c>
      <c r="G92" s="3">
        <v>80.28</v>
      </c>
      <c r="H92" s="3">
        <v>0</v>
      </c>
      <c r="I92" s="3">
        <v>2.3E-2</v>
      </c>
      <c r="J92" s="3">
        <v>2.3E-2</v>
      </c>
      <c r="K92" s="3">
        <v>2.8</v>
      </c>
      <c r="L92" s="3">
        <v>54.56</v>
      </c>
      <c r="M92" s="3">
        <v>10.86</v>
      </c>
      <c r="N92" s="3">
        <v>33.479999999999997</v>
      </c>
      <c r="O92" s="3">
        <v>0.44</v>
      </c>
    </row>
    <row r="93" spans="1:15" ht="39.9" customHeight="1">
      <c r="A93" s="3">
        <v>22</v>
      </c>
      <c r="B93" s="24" t="s">
        <v>68</v>
      </c>
      <c r="C93" s="3">
        <v>250</v>
      </c>
      <c r="D93" s="3">
        <v>1.77</v>
      </c>
      <c r="E93" s="3">
        <v>4.95</v>
      </c>
      <c r="F93" s="3">
        <v>7.9</v>
      </c>
      <c r="G93" s="3">
        <v>89.75</v>
      </c>
      <c r="H93" s="3">
        <v>0</v>
      </c>
      <c r="I93" s="3">
        <v>0.05</v>
      </c>
      <c r="J93" s="3">
        <v>8.5000000000000006E-2</v>
      </c>
      <c r="K93" s="3">
        <v>15.78</v>
      </c>
      <c r="L93" s="3">
        <v>49.25</v>
      </c>
      <c r="M93" s="3">
        <v>22.13</v>
      </c>
      <c r="N93" s="3">
        <v>49</v>
      </c>
      <c r="O93" s="3">
        <v>0.83</v>
      </c>
    </row>
    <row r="94" spans="1:15" ht="41.4">
      <c r="A94" s="3">
        <v>41</v>
      </c>
      <c r="B94" s="30" t="s">
        <v>98</v>
      </c>
      <c r="C94" s="3">
        <v>150</v>
      </c>
      <c r="D94" s="3">
        <v>15.3</v>
      </c>
      <c r="E94" s="3">
        <v>14.33</v>
      </c>
      <c r="F94" s="3">
        <v>24.38</v>
      </c>
      <c r="G94" s="3">
        <v>297</v>
      </c>
      <c r="H94" s="3">
        <v>0</v>
      </c>
      <c r="I94" s="3">
        <v>0.04</v>
      </c>
      <c r="J94" s="3">
        <v>7.0000000000000007E-2</v>
      </c>
      <c r="K94" s="3">
        <v>0.26</v>
      </c>
      <c r="L94" s="3">
        <v>157.19999999999999</v>
      </c>
      <c r="M94" s="3">
        <v>32</v>
      </c>
      <c r="N94" s="3">
        <v>155.68</v>
      </c>
      <c r="O94" s="3">
        <v>2.15</v>
      </c>
    </row>
    <row r="95" spans="1:15">
      <c r="A95" s="3">
        <v>34</v>
      </c>
      <c r="B95" s="28" t="s">
        <v>61</v>
      </c>
      <c r="C95" s="3">
        <v>200</v>
      </c>
      <c r="D95" s="3">
        <v>2.0299999999999998</v>
      </c>
      <c r="E95" s="3">
        <v>1.8</v>
      </c>
      <c r="F95" s="3">
        <v>21.2</v>
      </c>
      <c r="G95" s="3">
        <v>108</v>
      </c>
      <c r="H95" s="3">
        <v>13.33</v>
      </c>
      <c r="I95" s="3">
        <v>5.2999999999999999E-2</v>
      </c>
      <c r="J95" s="3">
        <v>0.21299999999999999</v>
      </c>
      <c r="K95" s="3">
        <v>1.77</v>
      </c>
      <c r="L95" s="3">
        <v>168</v>
      </c>
      <c r="M95" s="3">
        <v>20.53</v>
      </c>
      <c r="N95" s="3">
        <v>123.73</v>
      </c>
      <c r="O95" s="3">
        <v>0.54500000000000004</v>
      </c>
    </row>
    <row r="96" spans="1:15">
      <c r="A96" s="3"/>
      <c r="B96" s="25" t="s">
        <v>80</v>
      </c>
      <c r="C96" s="3">
        <v>30</v>
      </c>
      <c r="D96" s="3">
        <v>2.79</v>
      </c>
      <c r="E96" s="3">
        <v>0.28000000000000003</v>
      </c>
      <c r="F96" s="3">
        <v>18.55</v>
      </c>
      <c r="G96" s="3">
        <v>70.5</v>
      </c>
      <c r="H96" s="3">
        <v>4.2000000000000003E-2</v>
      </c>
      <c r="I96" s="3">
        <v>1.0999999999999999E-2</v>
      </c>
      <c r="J96" s="3">
        <v>0.317</v>
      </c>
      <c r="K96" s="3">
        <v>5.27</v>
      </c>
      <c r="L96" s="3">
        <v>3.9239999999999999</v>
      </c>
      <c r="M96" s="3">
        <v>27.72</v>
      </c>
      <c r="N96" s="5">
        <v>0.3</v>
      </c>
      <c r="O96" s="5">
        <v>0</v>
      </c>
    </row>
    <row r="97" spans="1:15">
      <c r="A97" s="3"/>
      <c r="B97" s="26" t="s">
        <v>88</v>
      </c>
      <c r="C97" s="7">
        <f t="shared" ref="C97:O97" si="10">SUM(C92:C96)</f>
        <v>690</v>
      </c>
      <c r="D97" s="7">
        <f t="shared" si="10"/>
        <v>23.55</v>
      </c>
      <c r="E97" s="7">
        <f t="shared" si="10"/>
        <v>25.67</v>
      </c>
      <c r="F97" s="7">
        <f t="shared" si="10"/>
        <v>80.760000000000005</v>
      </c>
      <c r="G97" s="7">
        <f t="shared" si="10"/>
        <v>645.53</v>
      </c>
      <c r="H97" s="7">
        <f t="shared" si="10"/>
        <v>13.372</v>
      </c>
      <c r="I97" s="7">
        <f t="shared" si="10"/>
        <v>0.17700000000000002</v>
      </c>
      <c r="J97" s="7">
        <f t="shared" si="10"/>
        <v>0.70799999999999996</v>
      </c>
      <c r="K97" s="7">
        <f t="shared" si="10"/>
        <v>25.88</v>
      </c>
      <c r="L97" s="8">
        <f t="shared" si="10"/>
        <v>432.93399999999997</v>
      </c>
      <c r="M97" s="8">
        <f t="shared" si="10"/>
        <v>113.24</v>
      </c>
      <c r="N97" s="8">
        <f t="shared" si="10"/>
        <v>362.19</v>
      </c>
      <c r="O97" s="8">
        <f t="shared" si="10"/>
        <v>3.9649999999999999</v>
      </c>
    </row>
    <row r="98" spans="1:15" s="14" customFormat="1">
      <c r="A98" s="4"/>
      <c r="B98" s="33"/>
      <c r="C98" s="10"/>
      <c r="D98" s="10"/>
      <c r="E98" s="10"/>
      <c r="F98" s="10"/>
      <c r="G98" s="10"/>
      <c r="H98" s="10"/>
      <c r="I98" s="10"/>
      <c r="J98" s="10"/>
      <c r="K98" s="10"/>
      <c r="L98" s="11"/>
      <c r="M98" s="11"/>
      <c r="N98" s="11"/>
      <c r="O98" s="11"/>
    </row>
    <row r="99" spans="1:15">
      <c r="A99" s="3"/>
      <c r="B99" s="26" t="s">
        <v>85</v>
      </c>
      <c r="C99" s="7"/>
      <c r="D99" s="7"/>
      <c r="E99" s="7"/>
      <c r="F99" s="7"/>
      <c r="G99" s="7"/>
      <c r="H99" s="7"/>
      <c r="I99" s="7"/>
      <c r="J99" s="7"/>
      <c r="K99" s="7"/>
      <c r="L99" s="8"/>
      <c r="M99" s="8"/>
      <c r="N99" s="8"/>
      <c r="O99" s="8"/>
    </row>
    <row r="100" spans="1:15">
      <c r="A100" s="3"/>
      <c r="B100" s="24" t="s">
        <v>57</v>
      </c>
      <c r="C100" s="3">
        <v>60</v>
      </c>
      <c r="D100" s="3">
        <v>1.66</v>
      </c>
      <c r="E100" s="3">
        <v>4.3099999999999996</v>
      </c>
      <c r="F100" s="3">
        <v>8.73</v>
      </c>
      <c r="G100" s="3">
        <v>80.28</v>
      </c>
      <c r="H100" s="3">
        <v>0</v>
      </c>
      <c r="I100" s="3">
        <v>2.3E-2</v>
      </c>
      <c r="J100" s="3">
        <v>2.3E-2</v>
      </c>
      <c r="K100" s="3">
        <v>2.8</v>
      </c>
      <c r="L100" s="3">
        <v>54.56</v>
      </c>
      <c r="M100" s="3">
        <v>10.86</v>
      </c>
      <c r="N100" s="3">
        <v>33.479999999999997</v>
      </c>
      <c r="O100" s="3">
        <v>0.44</v>
      </c>
    </row>
    <row r="101" spans="1:15" ht="39.9" customHeight="1">
      <c r="A101" s="3">
        <v>11</v>
      </c>
      <c r="B101" s="24" t="s">
        <v>90</v>
      </c>
      <c r="C101" s="3">
        <v>250</v>
      </c>
      <c r="D101" s="3">
        <v>2.02</v>
      </c>
      <c r="E101" s="3">
        <v>5.09</v>
      </c>
      <c r="F101" s="3">
        <v>11.98</v>
      </c>
      <c r="G101" s="3">
        <v>107.25</v>
      </c>
      <c r="H101" s="3">
        <v>0</v>
      </c>
      <c r="I101" s="3">
        <v>9.2999999999999999E-2</v>
      </c>
      <c r="J101" s="3">
        <v>5.8000000000000003E-2</v>
      </c>
      <c r="K101" s="3">
        <v>8.3800000000000008</v>
      </c>
      <c r="L101" s="3">
        <v>29.15</v>
      </c>
      <c r="M101" s="3">
        <v>2.4300000000000002</v>
      </c>
      <c r="N101" s="3">
        <v>56.73</v>
      </c>
      <c r="O101" s="3">
        <v>0.93</v>
      </c>
    </row>
    <row r="102" spans="1:15" ht="30" customHeight="1">
      <c r="A102" s="3">
        <v>63</v>
      </c>
      <c r="B102" s="24" t="s">
        <v>315</v>
      </c>
      <c r="C102" s="3">
        <v>50</v>
      </c>
      <c r="D102" s="3">
        <v>7.6</v>
      </c>
      <c r="E102" s="3">
        <v>8.69</v>
      </c>
      <c r="F102" s="3">
        <v>1.28</v>
      </c>
      <c r="G102" s="3">
        <v>112.5</v>
      </c>
      <c r="H102" s="3">
        <v>0</v>
      </c>
      <c r="I102" s="3">
        <v>1.4999999999999999E-2</v>
      </c>
      <c r="J102" s="3">
        <v>0.05</v>
      </c>
      <c r="K102" s="3">
        <v>0.09</v>
      </c>
      <c r="L102" s="5">
        <v>10.62</v>
      </c>
      <c r="M102" s="5">
        <v>11.53</v>
      </c>
      <c r="N102" s="5">
        <v>79.680000000000007</v>
      </c>
      <c r="O102" s="5">
        <v>1.23</v>
      </c>
    </row>
    <row r="103" spans="1:15" ht="39.9" customHeight="1">
      <c r="A103" s="3">
        <v>64</v>
      </c>
      <c r="B103" s="24" t="s">
        <v>93</v>
      </c>
      <c r="C103" s="3">
        <v>150</v>
      </c>
      <c r="D103" s="3">
        <v>3.0979999999999999</v>
      </c>
      <c r="E103" s="3">
        <v>4.8559999999999999</v>
      </c>
      <c r="F103" s="3">
        <v>14.14</v>
      </c>
      <c r="G103" s="3">
        <v>112.65</v>
      </c>
      <c r="H103" s="3">
        <v>0</v>
      </c>
      <c r="I103" s="3">
        <v>0.04</v>
      </c>
      <c r="J103" s="3">
        <v>5.6000000000000001E-2</v>
      </c>
      <c r="K103" s="3">
        <v>25.74</v>
      </c>
      <c r="L103" s="5">
        <v>83.17</v>
      </c>
      <c r="M103" s="5">
        <v>15.98</v>
      </c>
      <c r="N103" s="5">
        <v>60.21</v>
      </c>
      <c r="O103" s="5">
        <v>1.21</v>
      </c>
    </row>
    <row r="104" spans="1:15" ht="27.6">
      <c r="A104" s="3">
        <v>28</v>
      </c>
      <c r="B104" s="24" t="s">
        <v>65</v>
      </c>
      <c r="C104" s="3">
        <v>200</v>
      </c>
      <c r="D104" s="3">
        <v>0.66</v>
      </c>
      <c r="E104" s="3">
        <v>0.09</v>
      </c>
      <c r="F104" s="3">
        <v>32.01</v>
      </c>
      <c r="G104" s="3">
        <v>132.80000000000001</v>
      </c>
      <c r="H104" s="3">
        <v>0</v>
      </c>
      <c r="I104" s="3">
        <v>0.02</v>
      </c>
      <c r="J104" s="3">
        <v>2.4E-2</v>
      </c>
      <c r="K104" s="3">
        <v>0.73</v>
      </c>
      <c r="L104" s="3">
        <v>32.479999999999997</v>
      </c>
      <c r="M104" s="3">
        <v>17.46</v>
      </c>
      <c r="N104" s="3">
        <v>23.44</v>
      </c>
      <c r="O104" s="3">
        <v>0.7</v>
      </c>
    </row>
    <row r="105" spans="1:15">
      <c r="A105" s="3"/>
      <c r="B105" s="24" t="s">
        <v>80</v>
      </c>
      <c r="C105" s="3">
        <v>30</v>
      </c>
      <c r="D105" s="3">
        <v>2.79</v>
      </c>
      <c r="E105" s="3">
        <v>0.28000000000000003</v>
      </c>
      <c r="F105" s="3">
        <v>18.55</v>
      </c>
      <c r="G105" s="3">
        <v>70.5</v>
      </c>
      <c r="H105" s="3">
        <v>4.2000000000000003E-2</v>
      </c>
      <c r="I105" s="3">
        <v>1.0999999999999999E-2</v>
      </c>
      <c r="J105" s="3">
        <v>0.317</v>
      </c>
      <c r="K105" s="3">
        <v>5.27</v>
      </c>
      <c r="L105" s="3">
        <v>3.9239999999999999</v>
      </c>
      <c r="M105" s="3">
        <v>27.72</v>
      </c>
      <c r="N105" s="5">
        <v>0.3</v>
      </c>
      <c r="O105" s="5">
        <v>0</v>
      </c>
    </row>
    <row r="106" spans="1:15">
      <c r="A106" s="3"/>
      <c r="B106" s="26" t="s">
        <v>87</v>
      </c>
      <c r="C106" s="3"/>
      <c r="D106" s="7">
        <f t="shared" ref="D106:O106" si="11">SUM(D100:D105)</f>
        <v>17.827999999999999</v>
      </c>
      <c r="E106" s="7">
        <f t="shared" si="11"/>
        <v>23.315999999999999</v>
      </c>
      <c r="F106" s="7">
        <f t="shared" si="11"/>
        <v>86.69</v>
      </c>
      <c r="G106" s="7">
        <f t="shared" si="11"/>
        <v>615.98</v>
      </c>
      <c r="H106" s="7">
        <f t="shared" si="11"/>
        <v>4.2000000000000003E-2</v>
      </c>
      <c r="I106" s="7">
        <f t="shared" si="11"/>
        <v>0.20200000000000001</v>
      </c>
      <c r="J106" s="7">
        <f t="shared" si="11"/>
        <v>0.52800000000000002</v>
      </c>
      <c r="K106" s="7">
        <f t="shared" si="11"/>
        <v>43.009999999999991</v>
      </c>
      <c r="L106" s="8">
        <f t="shared" si="11"/>
        <v>213.904</v>
      </c>
      <c r="M106" s="8">
        <f t="shared" si="11"/>
        <v>85.97999999999999</v>
      </c>
      <c r="N106" s="8">
        <f t="shared" si="11"/>
        <v>253.84</v>
      </c>
      <c r="O106" s="8">
        <f t="shared" si="11"/>
        <v>4.51</v>
      </c>
    </row>
    <row r="107" spans="1:15" s="9" customFormat="1" ht="15" customHeight="1">
      <c r="A107" s="106" t="s">
        <v>108</v>
      </c>
      <c r="B107" s="107"/>
      <c r="C107" s="7"/>
      <c r="D107" s="17">
        <v>252.45099999999999</v>
      </c>
      <c r="E107" s="17">
        <f>E106+E97+E89+E81+E72+E64+E55+E47+E38+E29+E21+E13</f>
        <v>262.04599999999999</v>
      </c>
      <c r="F107" s="17">
        <v>1124.5</v>
      </c>
      <c r="G107" s="17">
        <f t="shared" ref="G107:O107" si="12">G106+G97+G89+G81+G72+G64+G55+G47+G38+G29+G21+G13</f>
        <v>7657.5700000000006</v>
      </c>
      <c r="H107" s="17">
        <f t="shared" si="12"/>
        <v>191.72400000000002</v>
      </c>
      <c r="I107" s="17">
        <f t="shared" si="12"/>
        <v>6.6429999999999998</v>
      </c>
      <c r="J107" s="17">
        <f t="shared" si="12"/>
        <v>10.224</v>
      </c>
      <c r="K107" s="17">
        <f t="shared" si="12"/>
        <v>371.45000000000005</v>
      </c>
      <c r="L107" s="17">
        <f t="shared" si="12"/>
        <v>2956.1479999999997</v>
      </c>
      <c r="M107" s="17">
        <f t="shared" si="12"/>
        <v>1720.279</v>
      </c>
      <c r="N107" s="17">
        <f t="shared" si="12"/>
        <v>4033.3080000000004</v>
      </c>
      <c r="O107" s="17">
        <f t="shared" si="12"/>
        <v>65.701000000000008</v>
      </c>
    </row>
    <row r="108" spans="1:15" s="9" customFormat="1" ht="15" customHeight="1">
      <c r="A108" s="106" t="s">
        <v>109</v>
      </c>
      <c r="B108" s="107"/>
      <c r="C108" s="7"/>
      <c r="D108" s="17">
        <f>D107/12</f>
        <v>21.037583333333334</v>
      </c>
      <c r="E108" s="17">
        <f t="shared" ref="E108:O108" si="13">E107/12</f>
        <v>21.837166666666665</v>
      </c>
      <c r="F108" s="17">
        <f t="shared" si="13"/>
        <v>93.708333333333329</v>
      </c>
      <c r="G108" s="17">
        <f t="shared" si="13"/>
        <v>638.13083333333338</v>
      </c>
      <c r="H108" s="17">
        <f t="shared" si="13"/>
        <v>15.977000000000002</v>
      </c>
      <c r="I108" s="17">
        <f t="shared" si="13"/>
        <v>0.55358333333333332</v>
      </c>
      <c r="J108" s="17">
        <f t="shared" si="13"/>
        <v>0.85199999999999998</v>
      </c>
      <c r="K108" s="17">
        <f t="shared" si="13"/>
        <v>30.954166666666669</v>
      </c>
      <c r="L108" s="17">
        <f t="shared" si="13"/>
        <v>246.34566666666663</v>
      </c>
      <c r="M108" s="17">
        <f t="shared" si="13"/>
        <v>143.35658333333333</v>
      </c>
      <c r="N108" s="17">
        <f t="shared" si="13"/>
        <v>336.10900000000004</v>
      </c>
      <c r="O108" s="17">
        <f t="shared" si="13"/>
        <v>5.475083333333334</v>
      </c>
    </row>
    <row r="109" spans="1:15" s="9" customFormat="1" ht="15" customHeight="1">
      <c r="A109" s="106" t="s">
        <v>116</v>
      </c>
      <c r="B109" s="108"/>
      <c r="C109" s="7"/>
      <c r="D109" s="7" t="s">
        <v>111</v>
      </c>
      <c r="E109" s="7" t="s">
        <v>111</v>
      </c>
      <c r="F109" s="7" t="s">
        <v>112</v>
      </c>
      <c r="G109" s="7" t="s">
        <v>113</v>
      </c>
      <c r="H109" s="7"/>
      <c r="I109" s="7"/>
      <c r="J109" s="7"/>
      <c r="K109" s="7"/>
      <c r="L109" s="7"/>
      <c r="M109" s="7"/>
      <c r="N109" s="7"/>
      <c r="O109" s="7"/>
    </row>
    <row r="110" spans="1:15" ht="15" customHeight="1">
      <c r="A110" s="106" t="s">
        <v>110</v>
      </c>
      <c r="B110" s="109"/>
      <c r="C110" s="3"/>
      <c r="D110" s="3" t="s">
        <v>114</v>
      </c>
      <c r="E110" s="3" t="s">
        <v>114</v>
      </c>
      <c r="F110" s="3" t="s">
        <v>114</v>
      </c>
      <c r="G110" s="3" t="s">
        <v>114</v>
      </c>
      <c r="H110" s="3"/>
      <c r="I110" s="3"/>
      <c r="J110" s="3"/>
      <c r="K110" s="3"/>
      <c r="L110" s="3"/>
      <c r="M110" s="3"/>
      <c r="N110" s="3"/>
      <c r="O110" s="3"/>
    </row>
    <row r="111" spans="1:15" ht="15" customHeight="1">
      <c r="A111" s="123" t="s">
        <v>115</v>
      </c>
      <c r="B111" s="124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</row>
    <row r="112" spans="1:15" ht="15" customHeight="1">
      <c r="A112" s="123" t="s">
        <v>122</v>
      </c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</row>
    <row r="113" spans="1:15" ht="15" customHeight="1">
      <c r="A113" s="123" t="s">
        <v>123</v>
      </c>
      <c r="B113" s="124"/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</row>
    <row r="114" spans="1:15">
      <c r="A114" s="16"/>
    </row>
  </sheetData>
  <mergeCells count="13">
    <mergeCell ref="A112:O112"/>
    <mergeCell ref="A113:O113"/>
    <mergeCell ref="A1:O1"/>
    <mergeCell ref="A2:O2"/>
    <mergeCell ref="B3:G3"/>
    <mergeCell ref="A109:B109"/>
    <mergeCell ref="A110:B110"/>
    <mergeCell ref="A111:O111"/>
    <mergeCell ref="H4:K4"/>
    <mergeCell ref="L4:O4"/>
    <mergeCell ref="C6:O6"/>
    <mergeCell ref="A107:B107"/>
    <mergeCell ref="A108:B108"/>
  </mergeCells>
  <pageMargins left="0" right="0" top="0" bottom="0" header="0" footer="0"/>
  <pageSetup paperSize="9" orientation="landscape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W29"/>
  <sheetViews>
    <sheetView topLeftCell="C10" workbookViewId="0">
      <selection activeCell="W25" sqref="W25"/>
    </sheetView>
  </sheetViews>
  <sheetFormatPr defaultRowHeight="14.4"/>
  <cols>
    <col min="1" max="1" width="4.44140625" customWidth="1"/>
    <col min="2" max="2" width="16.88671875" customWidth="1"/>
    <col min="3" max="23" width="5.6640625" customWidth="1"/>
  </cols>
  <sheetData>
    <row r="1" spans="1:23" ht="21">
      <c r="B1" s="73" t="s">
        <v>213</v>
      </c>
    </row>
    <row r="2" spans="1:23">
      <c r="W2" s="74">
        <v>42</v>
      </c>
    </row>
    <row r="3" spans="1:23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4"/>
      <c r="V3" s="134"/>
      <c r="W3" s="135"/>
    </row>
    <row r="4" spans="1:23" ht="102">
      <c r="A4" s="75"/>
      <c r="B4" s="76" t="s">
        <v>215</v>
      </c>
      <c r="C4" s="84" t="s">
        <v>216</v>
      </c>
      <c r="D4" s="84" t="s">
        <v>217</v>
      </c>
      <c r="E4" s="84" t="s">
        <v>244</v>
      </c>
      <c r="F4" s="84" t="s">
        <v>243</v>
      </c>
      <c r="G4" s="84" t="s">
        <v>255</v>
      </c>
      <c r="H4" s="84" t="s">
        <v>256</v>
      </c>
      <c r="I4" s="84" t="s">
        <v>219</v>
      </c>
      <c r="J4" s="84" t="s">
        <v>220</v>
      </c>
      <c r="K4" s="84" t="s">
        <v>221</v>
      </c>
      <c r="L4" s="84" t="s">
        <v>222</v>
      </c>
      <c r="M4" s="84" t="s">
        <v>246</v>
      </c>
      <c r="N4" s="84" t="s">
        <v>27</v>
      </c>
      <c r="O4" s="84" t="s">
        <v>228</v>
      </c>
      <c r="P4" s="87" t="s">
        <v>266</v>
      </c>
      <c r="Q4" s="93" t="s">
        <v>281</v>
      </c>
      <c r="R4" s="93" t="s">
        <v>282</v>
      </c>
      <c r="S4" s="84" t="s">
        <v>223</v>
      </c>
      <c r="T4" s="84" t="s">
        <v>224</v>
      </c>
      <c r="U4" s="87" t="s">
        <v>283</v>
      </c>
      <c r="V4" s="77"/>
      <c r="W4" s="77"/>
    </row>
    <row r="5" spans="1:23" ht="15" customHeight="1">
      <c r="A5" s="136" t="s">
        <v>225</v>
      </c>
      <c r="B5" s="25" t="s">
        <v>280</v>
      </c>
      <c r="C5" s="79">
        <v>0.04</v>
      </c>
      <c r="D5" s="79"/>
      <c r="E5" s="79"/>
      <c r="F5" s="79"/>
      <c r="G5" s="79"/>
      <c r="H5" s="79"/>
      <c r="I5" s="79"/>
      <c r="J5" s="79"/>
      <c r="K5" s="79">
        <v>2E-3</v>
      </c>
      <c r="L5" s="79">
        <v>2E-3</v>
      </c>
      <c r="M5" s="79">
        <v>0.03</v>
      </c>
      <c r="N5" s="79">
        <v>5.0000000000000001E-3</v>
      </c>
      <c r="O5" s="79">
        <v>0.04</v>
      </c>
      <c r="P5" s="79"/>
      <c r="Q5" s="79"/>
      <c r="R5" s="79"/>
      <c r="S5" s="79"/>
      <c r="T5" s="79">
        <v>0.01</v>
      </c>
      <c r="U5" s="79"/>
      <c r="V5" s="80"/>
      <c r="W5" s="80"/>
    </row>
    <row r="6" spans="1:23" ht="27.6">
      <c r="A6" s="137"/>
      <c r="B6" s="25" t="s">
        <v>276</v>
      </c>
      <c r="C6" s="79"/>
      <c r="D6" s="79"/>
      <c r="E6" s="79">
        <v>0.02</v>
      </c>
      <c r="F6" s="79"/>
      <c r="G6" s="79"/>
      <c r="H6" s="79"/>
      <c r="I6" s="79"/>
      <c r="J6" s="79"/>
      <c r="K6" s="79">
        <v>5.0000000000000001E-3</v>
      </c>
      <c r="L6" s="79">
        <v>2E-3</v>
      </c>
      <c r="M6" s="79"/>
      <c r="N6" s="79"/>
      <c r="O6" s="79"/>
      <c r="P6" s="79"/>
      <c r="Q6" s="79"/>
      <c r="R6" s="79"/>
      <c r="S6" s="79"/>
      <c r="T6" s="79"/>
      <c r="U6" s="79"/>
      <c r="V6" s="80"/>
      <c r="W6" s="80"/>
    </row>
    <row r="7" spans="1:23" ht="27.6">
      <c r="A7" s="137"/>
      <c r="B7" s="25" t="s">
        <v>277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>
        <v>0.01</v>
      </c>
      <c r="Q7" s="79">
        <v>0.01</v>
      </c>
      <c r="R7" s="79"/>
      <c r="S7" s="79">
        <v>0.01</v>
      </c>
      <c r="T7" s="79"/>
      <c r="U7" s="79"/>
      <c r="V7" s="80"/>
      <c r="W7" s="80"/>
    </row>
    <row r="8" spans="1:23">
      <c r="A8" s="137"/>
      <c r="B8" s="24" t="s">
        <v>242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>
        <v>0.05</v>
      </c>
      <c r="U8" s="79"/>
      <c r="V8" s="80"/>
      <c r="W8" s="80"/>
    </row>
    <row r="9" spans="1:23">
      <c r="A9" s="137"/>
      <c r="B9" s="4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80"/>
      <c r="W9" s="80"/>
    </row>
    <row r="10" spans="1:23">
      <c r="A10" s="138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80"/>
      <c r="W10" s="80"/>
    </row>
    <row r="11" spans="1:23" ht="27.6">
      <c r="A11" s="136" t="s">
        <v>226</v>
      </c>
      <c r="B11" s="24" t="s">
        <v>67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>
        <v>0.04</v>
      </c>
      <c r="V11" s="80"/>
      <c r="W11" s="80"/>
    </row>
    <row r="12" spans="1:23" ht="27.6">
      <c r="A12" s="137"/>
      <c r="B12" s="24" t="s">
        <v>278</v>
      </c>
      <c r="C12" s="79">
        <v>0.04</v>
      </c>
      <c r="D12" s="79">
        <v>0.02</v>
      </c>
      <c r="E12" s="79"/>
      <c r="F12" s="79"/>
      <c r="G12" s="79">
        <v>0.04</v>
      </c>
      <c r="H12" s="79">
        <v>0.01</v>
      </c>
      <c r="I12" s="79">
        <v>5.0000000000000001E-3</v>
      </c>
      <c r="J12" s="79">
        <v>5.0000000000000001E-3</v>
      </c>
      <c r="K12" s="79">
        <v>5.0000000000000001E-3</v>
      </c>
      <c r="L12" s="79">
        <v>2E-3</v>
      </c>
      <c r="M12" s="79"/>
      <c r="N12" s="79"/>
      <c r="O12" s="79"/>
      <c r="P12" s="79"/>
      <c r="Q12" s="79"/>
      <c r="R12" s="79"/>
      <c r="S12" s="79"/>
      <c r="T12" s="79"/>
      <c r="U12" s="79"/>
      <c r="V12" s="80"/>
      <c r="W12" s="80"/>
    </row>
    <row r="13" spans="1:23" ht="27.6">
      <c r="A13" s="137"/>
      <c r="B13" s="25" t="s">
        <v>227</v>
      </c>
      <c r="C13" s="79">
        <v>0.02</v>
      </c>
      <c r="D13" s="79"/>
      <c r="E13" s="79"/>
      <c r="F13" s="79"/>
      <c r="G13" s="79"/>
      <c r="H13" s="79"/>
      <c r="I13" s="79">
        <v>5.0000000000000001E-3</v>
      </c>
      <c r="J13" s="79">
        <v>5.0000000000000001E-3</v>
      </c>
      <c r="K13" s="79">
        <v>5.0000000000000001E-3</v>
      </c>
      <c r="L13" s="79">
        <v>2E-3</v>
      </c>
      <c r="M13" s="79"/>
      <c r="N13" s="79"/>
      <c r="O13" s="79"/>
      <c r="P13" s="79"/>
      <c r="Q13" s="79"/>
      <c r="R13" s="79"/>
      <c r="S13" s="79"/>
      <c r="T13" s="79"/>
      <c r="U13" s="79"/>
      <c r="V13" s="80"/>
      <c r="W13" s="80"/>
    </row>
    <row r="14" spans="1:23">
      <c r="A14" s="137"/>
      <c r="B14" s="24" t="s">
        <v>241</v>
      </c>
      <c r="C14" s="79"/>
      <c r="D14" s="79"/>
      <c r="E14" s="79"/>
      <c r="F14" s="79">
        <v>0.03</v>
      </c>
      <c r="G14" s="79"/>
      <c r="H14" s="79"/>
      <c r="I14" s="79"/>
      <c r="J14" s="79"/>
      <c r="K14" s="79">
        <v>5.0000000000000001E-3</v>
      </c>
      <c r="L14" s="79">
        <v>2E-3</v>
      </c>
      <c r="M14" s="79"/>
      <c r="N14" s="79"/>
      <c r="O14" s="79"/>
      <c r="P14" s="79"/>
      <c r="Q14" s="79"/>
      <c r="R14" s="79"/>
      <c r="S14" s="79"/>
      <c r="T14" s="79"/>
      <c r="U14" s="79"/>
      <c r="V14" s="80"/>
      <c r="W14" s="80"/>
    </row>
    <row r="15" spans="1:23" ht="27.6">
      <c r="A15" s="137"/>
      <c r="B15" s="24" t="s">
        <v>279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>
        <v>1.4999999999999999E-2</v>
      </c>
      <c r="S15" s="79">
        <v>0.01</v>
      </c>
      <c r="T15" s="79"/>
      <c r="U15" s="79"/>
      <c r="V15" s="80"/>
      <c r="W15" s="80"/>
    </row>
    <row r="16" spans="1:23">
      <c r="A16" s="137"/>
      <c r="B16" s="25" t="s">
        <v>242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>
        <v>0.05</v>
      </c>
      <c r="U16" s="79"/>
      <c r="V16" s="80"/>
      <c r="W16" s="80"/>
    </row>
    <row r="17" spans="1:23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80"/>
      <c r="W17" s="80"/>
    </row>
    <row r="18" spans="1:23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80"/>
      <c r="W18" s="80"/>
    </row>
    <row r="19" spans="1:23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80"/>
      <c r="W19" s="80"/>
    </row>
    <row r="20" spans="1:23">
      <c r="A20" s="137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80"/>
      <c r="W20" s="80"/>
    </row>
    <row r="21" spans="1:23">
      <c r="A21" s="13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80"/>
      <c r="W21" s="80"/>
    </row>
    <row r="22" spans="1:23">
      <c r="A22" s="128" t="s">
        <v>229</v>
      </c>
      <c r="B22" s="129"/>
      <c r="C22" s="79">
        <f t="shared" ref="C22:U22" si="0">SUM(C5:C21)</f>
        <v>0.1</v>
      </c>
      <c r="D22" s="79">
        <f t="shared" si="0"/>
        <v>0.02</v>
      </c>
      <c r="E22" s="79">
        <f>SUM(E5:E21)</f>
        <v>0.02</v>
      </c>
      <c r="F22" s="79">
        <f t="shared" si="0"/>
        <v>0.03</v>
      </c>
      <c r="G22" s="79">
        <f>SUM(G5:G21)</f>
        <v>0.04</v>
      </c>
      <c r="H22" s="79">
        <f>SUM(H5:H21)</f>
        <v>0.01</v>
      </c>
      <c r="I22" s="79">
        <f t="shared" si="0"/>
        <v>0.01</v>
      </c>
      <c r="J22" s="79">
        <f t="shared" si="0"/>
        <v>0.01</v>
      </c>
      <c r="K22" s="79">
        <f t="shared" si="0"/>
        <v>2.2000000000000002E-2</v>
      </c>
      <c r="L22" s="79">
        <f t="shared" si="0"/>
        <v>0.01</v>
      </c>
      <c r="M22" s="79">
        <f t="shared" si="0"/>
        <v>0.03</v>
      </c>
      <c r="N22" s="79">
        <f t="shared" si="0"/>
        <v>5.0000000000000001E-3</v>
      </c>
      <c r="O22" s="79">
        <f>SUM(O5:O21)</f>
        <v>0.04</v>
      </c>
      <c r="P22" s="79">
        <f>SUM(P5:P21)</f>
        <v>0.01</v>
      </c>
      <c r="Q22" s="79">
        <f>SUM(Q5:Q21)</f>
        <v>0.01</v>
      </c>
      <c r="R22" s="79">
        <f>SUM(R5:R21)</f>
        <v>1.4999999999999999E-2</v>
      </c>
      <c r="S22" s="79">
        <f t="shared" si="0"/>
        <v>0.02</v>
      </c>
      <c r="T22" s="79">
        <f t="shared" si="0"/>
        <v>0.11000000000000001</v>
      </c>
      <c r="U22" s="79">
        <f t="shared" si="0"/>
        <v>0.04</v>
      </c>
      <c r="V22" s="80"/>
      <c r="W22" s="80"/>
    </row>
    <row r="23" spans="1:23">
      <c r="A23" s="128" t="s">
        <v>230</v>
      </c>
      <c r="B23" s="129"/>
      <c r="C23" s="79">
        <f>C22*42</f>
        <v>4.2</v>
      </c>
      <c r="D23" s="79">
        <f t="shared" ref="D23:U23" si="1">D22*42</f>
        <v>0.84</v>
      </c>
      <c r="E23" s="79">
        <f t="shared" si="1"/>
        <v>0.84</v>
      </c>
      <c r="F23" s="79">
        <f t="shared" si="1"/>
        <v>1.26</v>
      </c>
      <c r="G23" s="79">
        <f t="shared" si="1"/>
        <v>1.68</v>
      </c>
      <c r="H23" s="79">
        <f t="shared" si="1"/>
        <v>0.42</v>
      </c>
      <c r="I23" s="79">
        <f t="shared" si="1"/>
        <v>0.42</v>
      </c>
      <c r="J23" s="79">
        <f t="shared" si="1"/>
        <v>0.42</v>
      </c>
      <c r="K23" s="79">
        <f t="shared" si="1"/>
        <v>0.92400000000000004</v>
      </c>
      <c r="L23" s="79">
        <f t="shared" si="1"/>
        <v>0.42</v>
      </c>
      <c r="M23" s="79">
        <f t="shared" si="1"/>
        <v>1.26</v>
      </c>
      <c r="N23" s="79">
        <f t="shared" si="1"/>
        <v>0.21</v>
      </c>
      <c r="O23" s="79">
        <f t="shared" si="1"/>
        <v>1.68</v>
      </c>
      <c r="P23" s="79">
        <f t="shared" si="1"/>
        <v>0.42</v>
      </c>
      <c r="Q23" s="79">
        <f t="shared" si="1"/>
        <v>0.42</v>
      </c>
      <c r="R23" s="79">
        <f t="shared" si="1"/>
        <v>0.63</v>
      </c>
      <c r="S23" s="79">
        <f t="shared" si="1"/>
        <v>0.84</v>
      </c>
      <c r="T23" s="79">
        <f t="shared" si="1"/>
        <v>4.620000000000001</v>
      </c>
      <c r="U23" s="79">
        <f t="shared" si="1"/>
        <v>1.68</v>
      </c>
      <c r="V23" s="80"/>
      <c r="W23" s="80"/>
    </row>
    <row r="24" spans="1:23">
      <c r="A24" s="128" t="s">
        <v>231</v>
      </c>
      <c r="B24" s="129"/>
      <c r="C24" s="81">
        <v>350</v>
      </c>
      <c r="D24" s="81">
        <v>65</v>
      </c>
      <c r="E24" s="81">
        <v>75</v>
      </c>
      <c r="F24" s="81">
        <v>82</v>
      </c>
      <c r="G24" s="81">
        <v>105</v>
      </c>
      <c r="H24" s="81">
        <v>85</v>
      </c>
      <c r="I24" s="81">
        <v>150</v>
      </c>
      <c r="J24" s="81">
        <v>52</v>
      </c>
      <c r="K24" s="81">
        <v>160</v>
      </c>
      <c r="L24" s="81">
        <v>25</v>
      </c>
      <c r="M24" s="81">
        <v>82</v>
      </c>
      <c r="N24" s="81">
        <v>800</v>
      </c>
      <c r="O24" s="81">
        <v>12</v>
      </c>
      <c r="P24" s="81">
        <v>520</v>
      </c>
      <c r="Q24" s="81">
        <v>380</v>
      </c>
      <c r="R24" s="81">
        <v>170</v>
      </c>
      <c r="S24" s="81">
        <v>115</v>
      </c>
      <c r="T24" s="81">
        <v>62</v>
      </c>
      <c r="U24" s="81">
        <v>255</v>
      </c>
      <c r="V24" s="80"/>
      <c r="W24" s="80"/>
    </row>
    <row r="25" spans="1:23">
      <c r="A25" s="128" t="s">
        <v>232</v>
      </c>
      <c r="B25" s="129"/>
      <c r="C25" s="89">
        <f>C24*C23</f>
        <v>1470</v>
      </c>
      <c r="D25" s="89">
        <f t="shared" ref="D25:U25" si="2">D24*D23</f>
        <v>54.6</v>
      </c>
      <c r="E25" s="89">
        <f t="shared" si="2"/>
        <v>63</v>
      </c>
      <c r="F25" s="89">
        <f t="shared" si="2"/>
        <v>103.32000000000001</v>
      </c>
      <c r="G25" s="89">
        <f t="shared" si="2"/>
        <v>176.4</v>
      </c>
      <c r="H25" s="89">
        <f t="shared" si="2"/>
        <v>35.699999999999996</v>
      </c>
      <c r="I25" s="89">
        <f t="shared" si="2"/>
        <v>63</v>
      </c>
      <c r="J25" s="89">
        <f t="shared" si="2"/>
        <v>21.84</v>
      </c>
      <c r="K25" s="89">
        <f t="shared" si="2"/>
        <v>147.84</v>
      </c>
      <c r="L25" s="89">
        <f t="shared" si="2"/>
        <v>10.5</v>
      </c>
      <c r="M25" s="89">
        <f t="shared" si="2"/>
        <v>103.32000000000001</v>
      </c>
      <c r="N25" s="89">
        <f t="shared" si="2"/>
        <v>168</v>
      </c>
      <c r="O25" s="89">
        <f t="shared" si="2"/>
        <v>20.16</v>
      </c>
      <c r="P25" s="89">
        <f t="shared" si="2"/>
        <v>218.4</v>
      </c>
      <c r="Q25" s="89">
        <f t="shared" si="2"/>
        <v>159.6</v>
      </c>
      <c r="R25" s="89">
        <f t="shared" si="2"/>
        <v>107.1</v>
      </c>
      <c r="S25" s="89">
        <f t="shared" si="2"/>
        <v>96.6</v>
      </c>
      <c r="T25" s="89">
        <f t="shared" si="2"/>
        <v>286.44000000000005</v>
      </c>
      <c r="U25" s="89">
        <f t="shared" si="2"/>
        <v>428.4</v>
      </c>
      <c r="V25" s="89">
        <f>SUM(C25:U25)</f>
        <v>3734.22</v>
      </c>
      <c r="W25" s="82">
        <f>V25/W2</f>
        <v>88.91</v>
      </c>
    </row>
    <row r="26" spans="1:23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pans="1:23">
      <c r="A27" s="83"/>
      <c r="B27" s="83" t="s">
        <v>274</v>
      </c>
      <c r="C27" s="83"/>
      <c r="D27" s="83"/>
      <c r="E27" s="83"/>
      <c r="F27" s="83"/>
      <c r="G27" s="83"/>
      <c r="H27" s="83"/>
      <c r="I27" s="130" t="s">
        <v>233</v>
      </c>
      <c r="J27" s="131"/>
      <c r="K27" s="131"/>
      <c r="L27" s="131"/>
      <c r="M27" s="131"/>
      <c r="N27" s="131"/>
      <c r="O27" s="101"/>
      <c r="P27" s="101"/>
      <c r="Q27" s="101"/>
      <c r="R27" s="130" t="s">
        <v>234</v>
      </c>
      <c r="S27" s="130"/>
      <c r="T27" s="130"/>
      <c r="U27" s="130"/>
      <c r="V27" s="130"/>
      <c r="W27" s="130"/>
    </row>
    <row r="28" spans="1:23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</row>
    <row r="29" spans="1:23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</sheetData>
  <mergeCells count="9">
    <mergeCell ref="A25:B25"/>
    <mergeCell ref="I27:N27"/>
    <mergeCell ref="R27:W27"/>
    <mergeCell ref="A3:W3"/>
    <mergeCell ref="A5:A10"/>
    <mergeCell ref="A11:A21"/>
    <mergeCell ref="A22:B22"/>
    <mergeCell ref="A23:B23"/>
    <mergeCell ref="A24:B2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29"/>
  <sheetViews>
    <sheetView topLeftCell="A10" workbookViewId="0">
      <selection activeCell="Q31" sqref="Q31"/>
    </sheetView>
  </sheetViews>
  <sheetFormatPr defaultRowHeight="14.4"/>
  <cols>
    <col min="1" max="1" width="4.44140625" customWidth="1"/>
    <col min="2" max="2" width="16.88671875" customWidth="1"/>
    <col min="3" max="20" width="5.6640625" customWidth="1"/>
  </cols>
  <sheetData>
    <row r="1" spans="1:20" ht="21">
      <c r="B1" s="73" t="s">
        <v>213</v>
      </c>
    </row>
    <row r="2" spans="1:20">
      <c r="T2" s="74">
        <v>42</v>
      </c>
    </row>
    <row r="3" spans="1:20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4"/>
      <c r="S3" s="134"/>
      <c r="T3" s="135"/>
    </row>
    <row r="4" spans="1:20" ht="96">
      <c r="A4" s="75"/>
      <c r="B4" s="76" t="s">
        <v>215</v>
      </c>
      <c r="C4" s="84" t="s">
        <v>216</v>
      </c>
      <c r="D4" s="84" t="s">
        <v>217</v>
      </c>
      <c r="E4" s="84" t="s">
        <v>256</v>
      </c>
      <c r="F4" s="84" t="s">
        <v>220</v>
      </c>
      <c r="G4" s="84" t="s">
        <v>221</v>
      </c>
      <c r="H4" s="84" t="s">
        <v>222</v>
      </c>
      <c r="I4" s="84" t="s">
        <v>268</v>
      </c>
      <c r="J4" s="84" t="s">
        <v>218</v>
      </c>
      <c r="K4" s="84" t="s">
        <v>263</v>
      </c>
      <c r="L4" s="84" t="s">
        <v>246</v>
      </c>
      <c r="M4" s="84" t="s">
        <v>27</v>
      </c>
      <c r="N4" s="87" t="s">
        <v>264</v>
      </c>
      <c r="O4" s="87" t="s">
        <v>288</v>
      </c>
      <c r="P4" s="84" t="s">
        <v>223</v>
      </c>
      <c r="Q4" s="84" t="s">
        <v>224</v>
      </c>
      <c r="R4" s="77"/>
      <c r="S4" s="77"/>
      <c r="T4" s="77"/>
    </row>
    <row r="5" spans="1:20" ht="27.6">
      <c r="A5" s="136" t="s">
        <v>225</v>
      </c>
      <c r="B5" s="25" t="s">
        <v>284</v>
      </c>
      <c r="C5" s="79"/>
      <c r="D5" s="79"/>
      <c r="E5" s="79"/>
      <c r="F5" s="79"/>
      <c r="G5" s="79"/>
      <c r="H5" s="79">
        <v>2E-3</v>
      </c>
      <c r="I5" s="79">
        <v>0.02</v>
      </c>
      <c r="J5" s="79"/>
      <c r="K5" s="79">
        <v>0.02</v>
      </c>
      <c r="L5" s="79">
        <v>0.05</v>
      </c>
      <c r="M5" s="79">
        <v>5.0000000000000001E-3</v>
      </c>
      <c r="N5" s="79"/>
      <c r="O5" s="79"/>
      <c r="P5" s="79">
        <v>1.4999999999999999E-2</v>
      </c>
      <c r="Q5" s="79"/>
      <c r="R5" s="80"/>
      <c r="S5" s="91"/>
      <c r="T5" s="80"/>
    </row>
    <row r="6" spans="1:20">
      <c r="A6" s="137"/>
      <c r="B6" s="25" t="s">
        <v>285</v>
      </c>
      <c r="C6" s="79"/>
      <c r="D6" s="79"/>
      <c r="E6" s="79"/>
      <c r="F6" s="79"/>
      <c r="G6" s="79"/>
      <c r="H6" s="79"/>
      <c r="I6" s="79"/>
      <c r="J6" s="79"/>
      <c r="K6" s="79"/>
      <c r="L6" s="79">
        <v>0.05</v>
      </c>
      <c r="M6" s="79"/>
      <c r="N6" s="79">
        <v>1E-3</v>
      </c>
      <c r="O6" s="79"/>
      <c r="P6" s="79">
        <v>1.4999999999999999E-2</v>
      </c>
      <c r="Q6" s="79"/>
      <c r="R6" s="80"/>
      <c r="S6" s="91"/>
      <c r="T6" s="80"/>
    </row>
    <row r="7" spans="1:20">
      <c r="A7" s="137"/>
      <c r="B7" s="24" t="s">
        <v>237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>
        <v>0.05</v>
      </c>
      <c r="R7" s="80"/>
      <c r="S7" s="91"/>
      <c r="T7" s="80"/>
    </row>
    <row r="8" spans="1:20">
      <c r="A8" s="137"/>
      <c r="B8" s="25"/>
      <c r="C8" s="79"/>
      <c r="D8" s="79"/>
      <c r="E8" s="79"/>
      <c r="F8" s="79"/>
      <c r="G8" s="79"/>
      <c r="H8" s="79"/>
      <c r="I8" s="79"/>
      <c r="J8" s="79"/>
      <c r="K8" s="79"/>
      <c r="L8" s="79"/>
      <c r="M8" s="79">
        <v>0.01</v>
      </c>
      <c r="N8" s="79"/>
      <c r="O8" s="79"/>
      <c r="P8" s="79"/>
      <c r="Q8" s="79"/>
      <c r="R8" s="88"/>
      <c r="S8" s="91"/>
      <c r="T8" s="80"/>
    </row>
    <row r="9" spans="1:20">
      <c r="A9" s="137"/>
      <c r="B9" s="4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80"/>
      <c r="T9" s="80"/>
    </row>
    <row r="10" spans="1:20">
      <c r="A10" s="138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80"/>
      <c r="S10" s="80"/>
      <c r="T10" s="80"/>
    </row>
    <row r="11" spans="1:20" ht="27.6">
      <c r="A11" s="136" t="s">
        <v>226</v>
      </c>
      <c r="B11" s="24" t="s">
        <v>157</v>
      </c>
      <c r="C11" s="79">
        <v>0.04</v>
      </c>
      <c r="D11" s="79">
        <v>0.02</v>
      </c>
      <c r="E11" s="79">
        <v>0.01</v>
      </c>
      <c r="F11" s="79">
        <v>5.0000000000000001E-3</v>
      </c>
      <c r="G11" s="79">
        <v>5.0000000000000001E-3</v>
      </c>
      <c r="H11" s="79">
        <v>2E-3</v>
      </c>
      <c r="I11" s="79">
        <v>0.01</v>
      </c>
      <c r="J11" s="79"/>
      <c r="K11" s="79"/>
      <c r="L11" s="79"/>
      <c r="M11" s="79"/>
      <c r="N11" s="79"/>
      <c r="O11" s="79"/>
      <c r="P11" s="79"/>
      <c r="Q11" s="79"/>
      <c r="R11" s="79"/>
      <c r="S11" s="91"/>
      <c r="T11" s="80"/>
    </row>
    <row r="12" spans="1:20" ht="27.6">
      <c r="A12" s="137"/>
      <c r="B12" s="25" t="s">
        <v>227</v>
      </c>
      <c r="C12" s="79">
        <v>0.03</v>
      </c>
      <c r="D12" s="79"/>
      <c r="E12" s="79"/>
      <c r="F12" s="79">
        <v>5.0000000000000001E-3</v>
      </c>
      <c r="G12" s="79">
        <v>5.0000000000000001E-3</v>
      </c>
      <c r="H12" s="79">
        <v>2E-3</v>
      </c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91"/>
      <c r="T12" s="80"/>
    </row>
    <row r="13" spans="1:20" ht="15" customHeight="1">
      <c r="A13" s="137"/>
      <c r="B13" s="24" t="s">
        <v>286</v>
      </c>
      <c r="C13" s="79"/>
      <c r="D13" s="79"/>
      <c r="E13" s="79"/>
      <c r="F13" s="79"/>
      <c r="G13" s="79">
        <v>5.0000000000000001E-3</v>
      </c>
      <c r="H13" s="79">
        <v>2E-3</v>
      </c>
      <c r="I13" s="79"/>
      <c r="J13" s="79">
        <v>0.03</v>
      </c>
      <c r="K13" s="79"/>
      <c r="L13" s="79"/>
      <c r="M13" s="79"/>
      <c r="N13" s="79"/>
      <c r="O13" s="79"/>
      <c r="P13" s="79"/>
      <c r="Q13" s="79"/>
      <c r="R13" s="79"/>
      <c r="S13" s="91"/>
      <c r="T13" s="80"/>
    </row>
    <row r="14" spans="1:20" ht="27.6">
      <c r="A14" s="137"/>
      <c r="B14" s="24" t="s">
        <v>287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>
        <v>0.05</v>
      </c>
      <c r="P14" s="79">
        <v>1.4999999999999999E-2</v>
      </c>
      <c r="Q14" s="79"/>
      <c r="R14" s="79"/>
      <c r="S14" s="91"/>
      <c r="T14" s="80"/>
    </row>
    <row r="15" spans="1:20">
      <c r="A15" s="137"/>
      <c r="B15" s="25" t="s">
        <v>237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>
        <v>0.05</v>
      </c>
      <c r="R15" s="79"/>
      <c r="S15" s="91"/>
      <c r="T15" s="80"/>
    </row>
    <row r="16" spans="1:20">
      <c r="A16" s="137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80"/>
      <c r="T16" s="80"/>
    </row>
    <row r="17" spans="1:20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80"/>
      <c r="T17" s="80"/>
    </row>
    <row r="18" spans="1:20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80"/>
      <c r="T18" s="80"/>
    </row>
    <row r="19" spans="1:20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0"/>
      <c r="S19" s="80"/>
      <c r="T19" s="80"/>
    </row>
    <row r="20" spans="1:20">
      <c r="A20" s="137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80"/>
      <c r="S20" s="80"/>
      <c r="T20" s="80"/>
    </row>
    <row r="21" spans="1:20">
      <c r="A21" s="13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/>
      <c r="S21" s="80"/>
      <c r="T21" s="80"/>
    </row>
    <row r="22" spans="1:20">
      <c r="A22" s="128" t="s">
        <v>229</v>
      </c>
      <c r="B22" s="129"/>
      <c r="C22" s="79">
        <f t="shared" ref="C22:Q22" si="0">SUM(C5:C21)</f>
        <v>7.0000000000000007E-2</v>
      </c>
      <c r="D22" s="79">
        <f t="shared" si="0"/>
        <v>0.02</v>
      </c>
      <c r="E22" s="79">
        <f>SUM(E5:E21)</f>
        <v>0.01</v>
      </c>
      <c r="F22" s="79">
        <f t="shared" si="0"/>
        <v>0.01</v>
      </c>
      <c r="G22" s="79">
        <f t="shared" si="0"/>
        <v>1.4999999999999999E-2</v>
      </c>
      <c r="H22" s="79">
        <f t="shared" si="0"/>
        <v>8.0000000000000002E-3</v>
      </c>
      <c r="I22" s="79">
        <f t="shared" si="0"/>
        <v>0.03</v>
      </c>
      <c r="J22" s="79">
        <f>SUM(J5:J21)</f>
        <v>0.03</v>
      </c>
      <c r="K22" s="79">
        <f>SUM(K5:K21)</f>
        <v>0.02</v>
      </c>
      <c r="L22" s="79">
        <f t="shared" si="0"/>
        <v>0.1</v>
      </c>
      <c r="M22" s="79">
        <f t="shared" si="0"/>
        <v>1.4999999999999999E-2</v>
      </c>
      <c r="N22" s="79">
        <f t="shared" si="0"/>
        <v>1E-3</v>
      </c>
      <c r="O22" s="79">
        <f>SUM(O5:O21)</f>
        <v>0.05</v>
      </c>
      <c r="P22" s="79">
        <f t="shared" si="0"/>
        <v>4.4999999999999998E-2</v>
      </c>
      <c r="Q22" s="79">
        <f t="shared" si="0"/>
        <v>0.1</v>
      </c>
      <c r="R22" s="79"/>
      <c r="S22" s="91"/>
      <c r="T22" s="80"/>
    </row>
    <row r="23" spans="1:20">
      <c r="A23" s="128" t="s">
        <v>230</v>
      </c>
      <c r="B23" s="129"/>
      <c r="C23" s="79">
        <f>C22*42</f>
        <v>2.9400000000000004</v>
      </c>
      <c r="D23" s="79">
        <f t="shared" ref="D23:Q23" si="1">D22*42</f>
        <v>0.84</v>
      </c>
      <c r="E23" s="79">
        <f t="shared" si="1"/>
        <v>0.42</v>
      </c>
      <c r="F23" s="79">
        <f t="shared" si="1"/>
        <v>0.42</v>
      </c>
      <c r="G23" s="79">
        <f t="shared" si="1"/>
        <v>0.63</v>
      </c>
      <c r="H23" s="79">
        <f t="shared" si="1"/>
        <v>0.33600000000000002</v>
      </c>
      <c r="I23" s="79">
        <f t="shared" si="1"/>
        <v>1.26</v>
      </c>
      <c r="J23" s="79">
        <f t="shared" si="1"/>
        <v>1.26</v>
      </c>
      <c r="K23" s="79">
        <f t="shared" si="1"/>
        <v>0.84</v>
      </c>
      <c r="L23" s="79">
        <f t="shared" si="1"/>
        <v>4.2</v>
      </c>
      <c r="M23" s="79">
        <f t="shared" si="1"/>
        <v>0.63</v>
      </c>
      <c r="N23" s="79">
        <f t="shared" si="1"/>
        <v>4.2000000000000003E-2</v>
      </c>
      <c r="O23" s="79">
        <f t="shared" si="1"/>
        <v>2.1</v>
      </c>
      <c r="P23" s="79">
        <f t="shared" si="1"/>
        <v>1.89</v>
      </c>
      <c r="Q23" s="79">
        <f t="shared" si="1"/>
        <v>4.2</v>
      </c>
      <c r="R23" s="79"/>
      <c r="S23" s="80"/>
      <c r="T23" s="80"/>
    </row>
    <row r="24" spans="1:20">
      <c r="A24" s="128" t="s">
        <v>231</v>
      </c>
      <c r="B24" s="129"/>
      <c r="C24" s="81">
        <v>350</v>
      </c>
      <c r="D24" s="81">
        <v>65</v>
      </c>
      <c r="E24" s="81">
        <v>95</v>
      </c>
      <c r="F24" s="81">
        <v>65</v>
      </c>
      <c r="G24" s="81">
        <v>160</v>
      </c>
      <c r="H24" s="81">
        <v>25</v>
      </c>
      <c r="I24" s="81">
        <v>98</v>
      </c>
      <c r="J24" s="81">
        <v>145</v>
      </c>
      <c r="K24" s="81">
        <v>55</v>
      </c>
      <c r="L24" s="81">
        <v>85</v>
      </c>
      <c r="M24" s="81">
        <v>800</v>
      </c>
      <c r="N24" s="89">
        <v>1100</v>
      </c>
      <c r="O24" s="81">
        <v>220</v>
      </c>
      <c r="P24" s="81">
        <v>105</v>
      </c>
      <c r="Q24" s="81">
        <v>65</v>
      </c>
      <c r="R24" s="81"/>
      <c r="S24" s="80"/>
      <c r="T24" s="80"/>
    </row>
    <row r="25" spans="1:20">
      <c r="A25" s="128" t="s">
        <v>232</v>
      </c>
      <c r="B25" s="129"/>
      <c r="C25" s="89">
        <f>C24*C23</f>
        <v>1029.0000000000002</v>
      </c>
      <c r="D25" s="89">
        <f t="shared" ref="D25:Q25" si="2">D24*D23</f>
        <v>54.6</v>
      </c>
      <c r="E25" s="89">
        <f t="shared" si="2"/>
        <v>39.9</v>
      </c>
      <c r="F25" s="89">
        <f t="shared" si="2"/>
        <v>27.3</v>
      </c>
      <c r="G25" s="89">
        <f t="shared" si="2"/>
        <v>100.8</v>
      </c>
      <c r="H25" s="89">
        <f t="shared" si="2"/>
        <v>8.4</v>
      </c>
      <c r="I25" s="89">
        <f t="shared" si="2"/>
        <v>123.48</v>
      </c>
      <c r="J25" s="89">
        <f t="shared" si="2"/>
        <v>182.7</v>
      </c>
      <c r="K25" s="89">
        <f t="shared" si="2"/>
        <v>46.199999999999996</v>
      </c>
      <c r="L25" s="89">
        <f t="shared" si="2"/>
        <v>357</v>
      </c>
      <c r="M25" s="89">
        <f t="shared" si="2"/>
        <v>504</v>
      </c>
      <c r="N25" s="89">
        <f t="shared" si="2"/>
        <v>46.2</v>
      </c>
      <c r="O25" s="89">
        <f t="shared" si="2"/>
        <v>462</v>
      </c>
      <c r="P25" s="89">
        <f t="shared" si="2"/>
        <v>198.45</v>
      </c>
      <c r="Q25" s="89">
        <f t="shared" si="2"/>
        <v>273</v>
      </c>
      <c r="R25" s="89"/>
      <c r="S25" s="89">
        <f>SUM(C25:R25)</f>
        <v>3453.0299999999997</v>
      </c>
      <c r="T25" s="82">
        <f>S25/T2</f>
        <v>82.214999999999989</v>
      </c>
    </row>
    <row r="26" spans="1:20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</row>
    <row r="27" spans="1:20">
      <c r="A27" s="83"/>
      <c r="B27" s="83" t="s">
        <v>275</v>
      </c>
      <c r="C27" s="83"/>
      <c r="D27" s="83"/>
      <c r="E27" s="83"/>
      <c r="F27" s="130" t="s">
        <v>233</v>
      </c>
      <c r="G27" s="131"/>
      <c r="H27" s="131"/>
      <c r="I27" s="131"/>
      <c r="J27" s="131"/>
      <c r="K27" s="131"/>
      <c r="L27" s="131"/>
      <c r="M27" s="131"/>
      <c r="N27" s="131"/>
      <c r="O27" s="130" t="s">
        <v>234</v>
      </c>
      <c r="P27" s="130"/>
      <c r="Q27" s="130"/>
      <c r="R27" s="130"/>
      <c r="S27" s="130"/>
      <c r="T27" s="130"/>
    </row>
    <row r="28" spans="1:20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</row>
    <row r="29" spans="1:20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</row>
  </sheetData>
  <mergeCells count="9">
    <mergeCell ref="A25:B25"/>
    <mergeCell ref="F27:N27"/>
    <mergeCell ref="O27:T27"/>
    <mergeCell ref="A3:T3"/>
    <mergeCell ref="A5:A10"/>
    <mergeCell ref="A11:A21"/>
    <mergeCell ref="A22:B22"/>
    <mergeCell ref="A23:B23"/>
    <mergeCell ref="A24:B2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U29"/>
  <sheetViews>
    <sheetView topLeftCell="A7" workbookViewId="0">
      <selection activeCell="U25" sqref="U25"/>
    </sheetView>
  </sheetViews>
  <sheetFormatPr defaultRowHeight="14.4"/>
  <cols>
    <col min="1" max="1" width="4.44140625" customWidth="1"/>
    <col min="2" max="2" width="16.88671875" customWidth="1"/>
    <col min="3" max="21" width="5.6640625" customWidth="1"/>
  </cols>
  <sheetData>
    <row r="1" spans="1:21" ht="21">
      <c r="B1" s="73" t="s">
        <v>213</v>
      </c>
    </row>
    <row r="2" spans="1:21">
      <c r="U2" s="74">
        <v>42</v>
      </c>
    </row>
    <row r="3" spans="1:21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4"/>
      <c r="S3" s="134"/>
      <c r="T3" s="134"/>
      <c r="U3" s="135"/>
    </row>
    <row r="4" spans="1:21" s="100" customFormat="1" ht="105">
      <c r="A4" s="75"/>
      <c r="B4" s="76" t="s">
        <v>215</v>
      </c>
      <c r="C4" s="93" t="s">
        <v>216</v>
      </c>
      <c r="D4" s="87" t="s">
        <v>283</v>
      </c>
      <c r="E4" s="93" t="s">
        <v>217</v>
      </c>
      <c r="F4" s="93" t="s">
        <v>244</v>
      </c>
      <c r="G4" s="93" t="s">
        <v>219</v>
      </c>
      <c r="H4" s="93" t="s">
        <v>220</v>
      </c>
      <c r="I4" s="93" t="s">
        <v>221</v>
      </c>
      <c r="J4" s="93" t="s">
        <v>222</v>
      </c>
      <c r="K4" s="93" t="s">
        <v>291</v>
      </c>
      <c r="L4" s="93" t="s">
        <v>246</v>
      </c>
      <c r="M4" s="93" t="s">
        <v>27</v>
      </c>
      <c r="N4" s="93" t="s">
        <v>247</v>
      </c>
      <c r="O4" s="87" t="s">
        <v>248</v>
      </c>
      <c r="P4" s="93" t="s">
        <v>223</v>
      </c>
      <c r="Q4" s="93" t="s">
        <v>224</v>
      </c>
      <c r="R4" s="94" t="s">
        <v>249</v>
      </c>
      <c r="S4" s="95" t="s">
        <v>238</v>
      </c>
      <c r="T4" s="95"/>
      <c r="U4" s="95"/>
    </row>
    <row r="5" spans="1:21" ht="27.6">
      <c r="A5" s="136" t="s">
        <v>225</v>
      </c>
      <c r="B5" s="25" t="s">
        <v>289</v>
      </c>
      <c r="C5" s="79"/>
      <c r="D5" s="79"/>
      <c r="E5" s="79"/>
      <c r="F5" s="79"/>
      <c r="G5" s="79"/>
      <c r="H5" s="79"/>
      <c r="I5" s="79"/>
      <c r="J5" s="79">
        <v>2E-3</v>
      </c>
      <c r="K5" s="79">
        <v>0.03</v>
      </c>
      <c r="L5" s="79">
        <v>0.05</v>
      </c>
      <c r="M5" s="79">
        <v>0.01</v>
      </c>
      <c r="N5" s="79"/>
      <c r="O5" s="79"/>
      <c r="P5" s="79">
        <v>1.4999999999999999E-2</v>
      </c>
      <c r="Q5" s="79"/>
      <c r="R5" s="79"/>
      <c r="S5" s="80"/>
      <c r="T5" s="80"/>
      <c r="U5" s="80"/>
    </row>
    <row r="6" spans="1:21">
      <c r="A6" s="137"/>
      <c r="B6" s="25" t="s">
        <v>236</v>
      </c>
      <c r="C6" s="79"/>
      <c r="D6" s="79"/>
      <c r="E6" s="79"/>
      <c r="F6" s="79"/>
      <c r="G6" s="79"/>
      <c r="H6" s="79"/>
      <c r="I6" s="79"/>
      <c r="J6" s="79"/>
      <c r="K6" s="79"/>
      <c r="L6" s="79">
        <v>0.05</v>
      </c>
      <c r="M6" s="79"/>
      <c r="N6" s="79">
        <v>1E-3</v>
      </c>
      <c r="O6" s="79"/>
      <c r="P6" s="79">
        <v>1.4999999999999999E-2</v>
      </c>
      <c r="Q6" s="79"/>
      <c r="R6" s="79"/>
      <c r="S6" s="80"/>
      <c r="T6" s="80"/>
      <c r="U6" s="80"/>
    </row>
    <row r="7" spans="1:21">
      <c r="A7" s="137"/>
      <c r="B7" s="24" t="s">
        <v>237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>
        <v>0.05</v>
      </c>
      <c r="R7" s="79"/>
      <c r="S7" s="80"/>
      <c r="T7" s="80"/>
      <c r="U7" s="80"/>
    </row>
    <row r="8" spans="1:21">
      <c r="A8" s="137"/>
      <c r="B8" s="25" t="s">
        <v>238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88">
        <v>0.01</v>
      </c>
      <c r="T8" s="80"/>
      <c r="U8" s="80"/>
    </row>
    <row r="9" spans="1:21">
      <c r="A9" s="137"/>
      <c r="B9" s="4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80"/>
      <c r="U9" s="80"/>
    </row>
    <row r="10" spans="1:21">
      <c r="A10" s="138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80"/>
      <c r="T10" s="80"/>
      <c r="U10" s="80"/>
    </row>
    <row r="11" spans="1:21" ht="27.6">
      <c r="A11" s="136" t="s">
        <v>226</v>
      </c>
      <c r="B11" s="24" t="s">
        <v>67</v>
      </c>
      <c r="C11" s="24"/>
      <c r="D11" s="96">
        <v>0.06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80"/>
    </row>
    <row r="12" spans="1:21">
      <c r="A12" s="137"/>
      <c r="B12" s="24" t="s">
        <v>252</v>
      </c>
      <c r="C12" s="96">
        <v>0.03</v>
      </c>
      <c r="D12" s="24"/>
      <c r="E12" s="79">
        <v>0.02</v>
      </c>
      <c r="F12" s="79"/>
      <c r="G12" s="79">
        <v>5.0000000000000001E-3</v>
      </c>
      <c r="H12" s="79">
        <v>5.0000000000000001E-3</v>
      </c>
      <c r="I12" s="79">
        <v>5.0000000000000001E-3</v>
      </c>
      <c r="J12" s="79">
        <v>2E-3</v>
      </c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80"/>
    </row>
    <row r="13" spans="1:21">
      <c r="A13" s="137"/>
      <c r="B13" s="24" t="s">
        <v>240</v>
      </c>
      <c r="C13" s="96">
        <v>0.04</v>
      </c>
      <c r="D13" s="24"/>
      <c r="E13" s="79"/>
      <c r="F13" s="79"/>
      <c r="G13" s="79"/>
      <c r="H13" s="79">
        <v>5.0000000000000001E-3</v>
      </c>
      <c r="I13" s="79"/>
      <c r="J13" s="79">
        <v>2E-3</v>
      </c>
      <c r="K13" s="79"/>
      <c r="L13" s="79"/>
      <c r="M13" s="79"/>
      <c r="N13" s="79"/>
      <c r="O13" s="79"/>
      <c r="P13" s="79"/>
      <c r="Q13" s="79">
        <v>0.01</v>
      </c>
      <c r="R13" s="79"/>
      <c r="S13" s="79"/>
      <c r="T13" s="79"/>
      <c r="U13" s="80"/>
    </row>
    <row r="14" spans="1:21" ht="27.6">
      <c r="A14" s="137"/>
      <c r="B14" s="24" t="s">
        <v>276</v>
      </c>
      <c r="C14" s="24"/>
      <c r="D14" s="24"/>
      <c r="E14" s="79"/>
      <c r="F14" s="79">
        <v>0.03</v>
      </c>
      <c r="G14" s="79"/>
      <c r="H14" s="79">
        <v>5.0000000000000001E-3</v>
      </c>
      <c r="I14" s="79">
        <v>5.0000000000000001E-3</v>
      </c>
      <c r="J14" s="79">
        <v>2E-3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80"/>
    </row>
    <row r="15" spans="1:21">
      <c r="A15" s="137"/>
      <c r="B15" s="24" t="s">
        <v>290</v>
      </c>
      <c r="C15" s="25"/>
      <c r="D15" s="25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>
        <v>1E-3</v>
      </c>
      <c r="P15" s="79">
        <v>1.4999999999999999E-2</v>
      </c>
      <c r="Q15" s="79"/>
      <c r="R15" s="79">
        <v>5.0000000000000001E-3</v>
      </c>
      <c r="S15" s="79"/>
      <c r="T15" s="79"/>
      <c r="U15" s="80"/>
    </row>
    <row r="16" spans="1:21">
      <c r="A16" s="137"/>
      <c r="B16" s="25" t="s">
        <v>242</v>
      </c>
      <c r="C16" s="78"/>
      <c r="D16" s="78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>
        <v>5.0000000000000001E-3</v>
      </c>
      <c r="R16" s="79"/>
      <c r="S16" s="79"/>
      <c r="T16" s="79"/>
      <c r="U16" s="80"/>
    </row>
    <row r="17" spans="1:21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80"/>
      <c r="U17" s="80"/>
    </row>
    <row r="18" spans="1:21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80"/>
      <c r="U18" s="80"/>
    </row>
    <row r="19" spans="1:21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80"/>
      <c r="T19" s="80"/>
      <c r="U19" s="80"/>
    </row>
    <row r="20" spans="1:21">
      <c r="A20" s="137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80"/>
      <c r="T20" s="80"/>
      <c r="U20" s="80"/>
    </row>
    <row r="21" spans="1:21">
      <c r="A21" s="13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80"/>
      <c r="T21" s="80"/>
      <c r="U21" s="80"/>
    </row>
    <row r="22" spans="1:21">
      <c r="A22" s="128" t="s">
        <v>229</v>
      </c>
      <c r="B22" s="129"/>
      <c r="C22" s="79">
        <f t="shared" ref="C22:S22" si="0">SUM(C5:C21)</f>
        <v>7.0000000000000007E-2</v>
      </c>
      <c r="D22" s="79">
        <f>SUM(D11:D21)</f>
        <v>0.06</v>
      </c>
      <c r="E22" s="79">
        <f t="shared" si="0"/>
        <v>0.02</v>
      </c>
      <c r="F22" s="79">
        <f>SUM(F11:F21)</f>
        <v>0.03</v>
      </c>
      <c r="G22" s="79">
        <f t="shared" si="0"/>
        <v>5.0000000000000001E-3</v>
      </c>
      <c r="H22" s="79">
        <f t="shared" si="0"/>
        <v>1.4999999999999999E-2</v>
      </c>
      <c r="I22" s="79">
        <f t="shared" si="0"/>
        <v>0.01</v>
      </c>
      <c r="J22" s="79">
        <f t="shared" si="0"/>
        <v>8.0000000000000002E-3</v>
      </c>
      <c r="K22" s="79">
        <f t="shared" si="0"/>
        <v>0.03</v>
      </c>
      <c r="L22" s="79">
        <f t="shared" si="0"/>
        <v>0.1</v>
      </c>
      <c r="M22" s="79">
        <f t="shared" si="0"/>
        <v>0.01</v>
      </c>
      <c r="N22" s="79">
        <f t="shared" si="0"/>
        <v>1E-3</v>
      </c>
      <c r="O22" s="79">
        <f>SUM(O5:O21)</f>
        <v>1E-3</v>
      </c>
      <c r="P22" s="79">
        <f t="shared" si="0"/>
        <v>4.4999999999999998E-2</v>
      </c>
      <c r="Q22" s="79">
        <f t="shared" si="0"/>
        <v>6.5000000000000002E-2</v>
      </c>
      <c r="R22" s="79">
        <f t="shared" si="0"/>
        <v>5.0000000000000001E-3</v>
      </c>
      <c r="S22" s="79">
        <f t="shared" si="0"/>
        <v>0.01</v>
      </c>
      <c r="T22" s="80"/>
      <c r="U22" s="80"/>
    </row>
    <row r="23" spans="1:21">
      <c r="A23" s="128" t="s">
        <v>230</v>
      </c>
      <c r="B23" s="129"/>
      <c r="C23" s="79">
        <f>C22*42</f>
        <v>2.9400000000000004</v>
      </c>
      <c r="D23" s="79">
        <f t="shared" ref="D23:S23" si="1">D22*42</f>
        <v>2.52</v>
      </c>
      <c r="E23" s="79">
        <f t="shared" si="1"/>
        <v>0.84</v>
      </c>
      <c r="F23" s="79">
        <f t="shared" si="1"/>
        <v>1.26</v>
      </c>
      <c r="G23" s="79">
        <f t="shared" si="1"/>
        <v>0.21</v>
      </c>
      <c r="H23" s="79">
        <f t="shared" si="1"/>
        <v>0.63</v>
      </c>
      <c r="I23" s="79">
        <f t="shared" si="1"/>
        <v>0.42</v>
      </c>
      <c r="J23" s="79">
        <f t="shared" si="1"/>
        <v>0.33600000000000002</v>
      </c>
      <c r="K23" s="79">
        <f t="shared" si="1"/>
        <v>1.26</v>
      </c>
      <c r="L23" s="79">
        <f t="shared" si="1"/>
        <v>4.2</v>
      </c>
      <c r="M23" s="79">
        <f t="shared" si="1"/>
        <v>0.42</v>
      </c>
      <c r="N23" s="79">
        <f t="shared" si="1"/>
        <v>4.2000000000000003E-2</v>
      </c>
      <c r="O23" s="79">
        <f t="shared" si="1"/>
        <v>4.2000000000000003E-2</v>
      </c>
      <c r="P23" s="79">
        <f t="shared" si="1"/>
        <v>1.89</v>
      </c>
      <c r="Q23" s="79">
        <f t="shared" si="1"/>
        <v>2.73</v>
      </c>
      <c r="R23" s="79">
        <f t="shared" si="1"/>
        <v>0.21</v>
      </c>
      <c r="S23" s="79">
        <f t="shared" si="1"/>
        <v>0.42</v>
      </c>
      <c r="T23" s="80"/>
      <c r="U23" s="80"/>
    </row>
    <row r="24" spans="1:21">
      <c r="A24" s="128" t="s">
        <v>231</v>
      </c>
      <c r="B24" s="129"/>
      <c r="C24" s="81">
        <v>350</v>
      </c>
      <c r="D24" s="81">
        <v>255</v>
      </c>
      <c r="E24" s="81">
        <v>65</v>
      </c>
      <c r="F24" s="81">
        <v>75</v>
      </c>
      <c r="G24" s="81">
        <v>180</v>
      </c>
      <c r="H24" s="81">
        <v>65</v>
      </c>
      <c r="I24" s="81">
        <v>160</v>
      </c>
      <c r="J24" s="81">
        <v>25</v>
      </c>
      <c r="K24" s="81">
        <v>55</v>
      </c>
      <c r="L24" s="81">
        <v>85</v>
      </c>
      <c r="M24" s="81">
        <v>800</v>
      </c>
      <c r="N24" s="81">
        <v>850</v>
      </c>
      <c r="O24" s="81">
        <v>560</v>
      </c>
      <c r="P24" s="81">
        <v>105</v>
      </c>
      <c r="Q24" s="81">
        <v>65</v>
      </c>
      <c r="R24" s="81">
        <v>290</v>
      </c>
      <c r="S24" s="81">
        <v>890</v>
      </c>
      <c r="T24" s="80"/>
      <c r="U24" s="80"/>
    </row>
    <row r="25" spans="1:21">
      <c r="A25" s="128" t="s">
        <v>232</v>
      </c>
      <c r="B25" s="129"/>
      <c r="C25" s="89">
        <f>C24*C23</f>
        <v>1029.0000000000002</v>
      </c>
      <c r="D25" s="89">
        <f t="shared" ref="D25:S25" si="2">D24*D23</f>
        <v>642.6</v>
      </c>
      <c r="E25" s="89">
        <f t="shared" si="2"/>
        <v>54.6</v>
      </c>
      <c r="F25" s="89">
        <f t="shared" si="2"/>
        <v>94.5</v>
      </c>
      <c r="G25" s="89">
        <f t="shared" si="2"/>
        <v>37.799999999999997</v>
      </c>
      <c r="H25" s="89">
        <f t="shared" si="2"/>
        <v>40.950000000000003</v>
      </c>
      <c r="I25" s="89">
        <f t="shared" si="2"/>
        <v>67.2</v>
      </c>
      <c r="J25" s="89">
        <f t="shared" si="2"/>
        <v>8.4</v>
      </c>
      <c r="K25" s="89">
        <f t="shared" si="2"/>
        <v>69.3</v>
      </c>
      <c r="L25" s="89">
        <f t="shared" si="2"/>
        <v>357</v>
      </c>
      <c r="M25" s="89">
        <f t="shared" si="2"/>
        <v>336</v>
      </c>
      <c r="N25" s="89">
        <f t="shared" si="2"/>
        <v>35.700000000000003</v>
      </c>
      <c r="O25" s="89">
        <f t="shared" si="2"/>
        <v>23.520000000000003</v>
      </c>
      <c r="P25" s="89">
        <f t="shared" si="2"/>
        <v>198.45</v>
      </c>
      <c r="Q25" s="89">
        <f t="shared" si="2"/>
        <v>177.45</v>
      </c>
      <c r="R25" s="89">
        <f t="shared" si="2"/>
        <v>60.9</v>
      </c>
      <c r="S25" s="89">
        <f t="shared" si="2"/>
        <v>373.8</v>
      </c>
      <c r="T25" s="89">
        <f>SUM(C25:S25)</f>
        <v>3607.17</v>
      </c>
      <c r="U25" s="82">
        <f>T25/U2</f>
        <v>85.885000000000005</v>
      </c>
    </row>
    <row r="26" spans="1:21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</row>
    <row r="27" spans="1:21">
      <c r="A27" s="83"/>
      <c r="B27" s="83" t="s">
        <v>275</v>
      </c>
      <c r="C27" s="83"/>
      <c r="D27" s="83"/>
      <c r="E27" s="83"/>
      <c r="F27" s="83"/>
      <c r="G27" s="130" t="s">
        <v>233</v>
      </c>
      <c r="H27" s="131"/>
      <c r="I27" s="131"/>
      <c r="J27" s="131"/>
      <c r="K27" s="131"/>
      <c r="L27" s="131"/>
      <c r="M27" s="131"/>
      <c r="N27" s="131"/>
      <c r="O27" s="101"/>
      <c r="P27" s="130" t="s">
        <v>234</v>
      </c>
      <c r="Q27" s="130"/>
      <c r="R27" s="130"/>
      <c r="S27" s="130"/>
      <c r="T27" s="130"/>
      <c r="U27" s="130"/>
    </row>
    <row r="28" spans="1:21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</row>
    <row r="29" spans="1:21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</row>
  </sheetData>
  <mergeCells count="9">
    <mergeCell ref="A25:B25"/>
    <mergeCell ref="G27:N27"/>
    <mergeCell ref="P27:U27"/>
    <mergeCell ref="A3:U3"/>
    <mergeCell ref="A5:A10"/>
    <mergeCell ref="A11:A21"/>
    <mergeCell ref="A22:B22"/>
    <mergeCell ref="A23:B23"/>
    <mergeCell ref="A24:B2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W29"/>
  <sheetViews>
    <sheetView topLeftCell="C10" workbookViewId="0">
      <selection activeCell="C23" sqref="C23:U23"/>
    </sheetView>
  </sheetViews>
  <sheetFormatPr defaultRowHeight="14.4"/>
  <cols>
    <col min="1" max="1" width="4.44140625" customWidth="1"/>
    <col min="2" max="2" width="16.88671875" customWidth="1"/>
    <col min="3" max="23" width="5.6640625" customWidth="1"/>
  </cols>
  <sheetData>
    <row r="1" spans="1:23" ht="21">
      <c r="B1" s="73" t="s">
        <v>213</v>
      </c>
    </row>
    <row r="2" spans="1:23">
      <c r="W2" s="74">
        <v>42</v>
      </c>
    </row>
    <row r="3" spans="1:23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4"/>
      <c r="U3" s="134"/>
      <c r="V3" s="134"/>
      <c r="W3" s="135"/>
    </row>
    <row r="4" spans="1:23" ht="105">
      <c r="A4" s="75"/>
      <c r="B4" s="76" t="s">
        <v>215</v>
      </c>
      <c r="C4" s="84" t="s">
        <v>216</v>
      </c>
      <c r="D4" s="84" t="s">
        <v>217</v>
      </c>
      <c r="E4" s="84" t="s">
        <v>244</v>
      </c>
      <c r="F4" s="84" t="s">
        <v>273</v>
      </c>
      <c r="G4" s="84" t="s">
        <v>219</v>
      </c>
      <c r="H4" s="84" t="s">
        <v>220</v>
      </c>
      <c r="I4" s="84" t="s">
        <v>221</v>
      </c>
      <c r="J4" s="84" t="s">
        <v>222</v>
      </c>
      <c r="K4" s="84" t="s">
        <v>297</v>
      </c>
      <c r="L4" s="84" t="s">
        <v>257</v>
      </c>
      <c r="M4" s="84" t="s">
        <v>246</v>
      </c>
      <c r="N4" s="84" t="s">
        <v>27</v>
      </c>
      <c r="O4" s="87" t="s">
        <v>248</v>
      </c>
      <c r="P4" s="93" t="s">
        <v>137</v>
      </c>
      <c r="Q4" s="84" t="s">
        <v>223</v>
      </c>
      <c r="R4" s="84" t="s">
        <v>249</v>
      </c>
      <c r="S4" s="84" t="s">
        <v>224</v>
      </c>
      <c r="T4" s="85" t="s">
        <v>228</v>
      </c>
      <c r="U4" s="87" t="s">
        <v>293</v>
      </c>
      <c r="V4" s="77"/>
      <c r="W4" s="77"/>
    </row>
    <row r="5" spans="1:23" ht="27.6">
      <c r="A5" s="136" t="s">
        <v>225</v>
      </c>
      <c r="B5" s="24" t="s">
        <v>292</v>
      </c>
      <c r="C5" s="79"/>
      <c r="D5" s="79"/>
      <c r="E5" s="79"/>
      <c r="F5" s="79"/>
      <c r="G5" s="79"/>
      <c r="H5" s="79"/>
      <c r="I5" s="79"/>
      <c r="J5" s="79">
        <v>2E-3</v>
      </c>
      <c r="K5" s="79"/>
      <c r="L5" s="79">
        <v>0.03</v>
      </c>
      <c r="M5" s="79"/>
      <c r="N5" s="79">
        <v>5.0000000000000001E-3</v>
      </c>
      <c r="O5" s="79"/>
      <c r="P5" s="79"/>
      <c r="Q5" s="79"/>
      <c r="R5" s="79"/>
      <c r="S5" s="79">
        <v>0.01</v>
      </c>
      <c r="T5" s="79">
        <v>0.02</v>
      </c>
      <c r="U5" s="80"/>
      <c r="V5" s="80"/>
      <c r="W5" s="80"/>
    </row>
    <row r="6" spans="1:23" ht="27.6">
      <c r="A6" s="137"/>
      <c r="B6" s="25" t="s">
        <v>251</v>
      </c>
      <c r="C6" s="79"/>
      <c r="D6" s="79">
        <v>0.1</v>
      </c>
      <c r="E6" s="79"/>
      <c r="F6" s="79"/>
      <c r="G6" s="79"/>
      <c r="H6" s="79">
        <v>5.0000000000000001E-3</v>
      </c>
      <c r="I6" s="79"/>
      <c r="J6" s="79">
        <v>2E-3</v>
      </c>
      <c r="K6" s="79"/>
      <c r="L6" s="79"/>
      <c r="M6" s="79">
        <v>0.05</v>
      </c>
      <c r="N6" s="79"/>
      <c r="O6" s="79"/>
      <c r="P6" s="79"/>
      <c r="Q6" s="79"/>
      <c r="R6" s="79"/>
      <c r="S6" s="79"/>
      <c r="T6" s="79"/>
      <c r="U6" s="80"/>
      <c r="V6" s="80"/>
      <c r="W6" s="80"/>
    </row>
    <row r="7" spans="1:23">
      <c r="A7" s="137"/>
      <c r="B7" s="24" t="s">
        <v>290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>
        <v>1E-3</v>
      </c>
      <c r="P7" s="79"/>
      <c r="Q7" s="79">
        <v>1.4999999999999999E-2</v>
      </c>
      <c r="R7" s="79">
        <v>5.0000000000000001E-3</v>
      </c>
      <c r="S7" s="79"/>
      <c r="T7" s="79"/>
      <c r="U7" s="80"/>
      <c r="V7" s="80"/>
      <c r="W7" s="80"/>
    </row>
    <row r="8" spans="1:23">
      <c r="A8" s="137"/>
      <c r="B8" s="24" t="s">
        <v>242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>
        <v>0.05</v>
      </c>
      <c r="T8" s="79"/>
      <c r="U8" s="88"/>
      <c r="V8" s="80"/>
      <c r="W8" s="80"/>
    </row>
    <row r="9" spans="1:23">
      <c r="A9" s="137"/>
      <c r="B9" s="25" t="s">
        <v>293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>
        <v>0.1</v>
      </c>
      <c r="V9" s="80"/>
      <c r="W9" s="80"/>
    </row>
    <row r="10" spans="1:23">
      <c r="A10" s="138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0"/>
      <c r="V10" s="80"/>
      <c r="W10" s="80"/>
    </row>
    <row r="11" spans="1:23" ht="27.6">
      <c r="A11" s="136" t="s">
        <v>226</v>
      </c>
      <c r="B11" s="24" t="s">
        <v>239</v>
      </c>
      <c r="C11" s="79">
        <v>0.04</v>
      </c>
      <c r="D11" s="79">
        <v>0.02</v>
      </c>
      <c r="E11" s="79">
        <v>0.02</v>
      </c>
      <c r="F11" s="79"/>
      <c r="G11" s="79">
        <v>5.0000000000000001E-3</v>
      </c>
      <c r="H11" s="79">
        <v>5.0000000000000001E-3</v>
      </c>
      <c r="I11" s="79">
        <v>5.0000000000000001E-3</v>
      </c>
      <c r="J11" s="79">
        <v>2E-3</v>
      </c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80"/>
      <c r="W11" s="80"/>
    </row>
    <row r="12" spans="1:23" ht="27.6">
      <c r="A12" s="137"/>
      <c r="B12" s="24" t="s">
        <v>294</v>
      </c>
      <c r="C12" s="79">
        <v>0.03</v>
      </c>
      <c r="D12" s="79"/>
      <c r="E12" s="79"/>
      <c r="F12" s="79"/>
      <c r="G12" s="79">
        <v>5.0000000000000001E-3</v>
      </c>
      <c r="H12" s="79">
        <v>5.0000000000000001E-3</v>
      </c>
      <c r="I12" s="79">
        <v>5.0000000000000001E-3</v>
      </c>
      <c r="J12" s="79">
        <v>2E-3</v>
      </c>
      <c r="K12" s="79">
        <v>5.0000000000000001E-3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80"/>
      <c r="W12" s="80"/>
    </row>
    <row r="13" spans="1:23" ht="27.6">
      <c r="A13" s="137"/>
      <c r="B13" s="24" t="s">
        <v>295</v>
      </c>
      <c r="C13" s="79"/>
      <c r="D13" s="79"/>
      <c r="E13" s="79"/>
      <c r="F13" s="79">
        <v>0.03</v>
      </c>
      <c r="G13" s="79"/>
      <c r="H13" s="79">
        <v>5.0000000000000001E-3</v>
      </c>
      <c r="I13" s="79">
        <v>5.0000000000000001E-3</v>
      </c>
      <c r="J13" s="79">
        <v>2E-3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80"/>
      <c r="W13" s="80"/>
    </row>
    <row r="14" spans="1:23">
      <c r="A14" s="137"/>
      <c r="B14" s="24" t="s">
        <v>296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>
        <v>0.02</v>
      </c>
      <c r="Q14" s="79">
        <v>1.4999999999999999E-2</v>
      </c>
      <c r="R14" s="79"/>
      <c r="S14" s="79"/>
      <c r="T14" s="79"/>
      <c r="U14" s="79"/>
      <c r="V14" s="80"/>
      <c r="W14" s="80"/>
    </row>
    <row r="15" spans="1:23">
      <c r="A15" s="137"/>
      <c r="B15" s="25" t="s">
        <v>242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>
        <v>0.05</v>
      </c>
      <c r="T15" s="79"/>
      <c r="U15" s="79"/>
      <c r="V15" s="80"/>
      <c r="W15" s="80"/>
    </row>
    <row r="16" spans="1:23">
      <c r="A16" s="137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80"/>
      <c r="W16" s="80"/>
    </row>
    <row r="17" spans="1:23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80"/>
      <c r="W17" s="80"/>
    </row>
    <row r="18" spans="1:23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80"/>
      <c r="W18" s="80"/>
    </row>
    <row r="19" spans="1:23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80"/>
      <c r="V19" s="80"/>
      <c r="W19" s="80"/>
    </row>
    <row r="20" spans="1:23">
      <c r="A20" s="137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80"/>
      <c r="V20" s="80"/>
      <c r="W20" s="80"/>
    </row>
    <row r="21" spans="1:23">
      <c r="A21" s="13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80"/>
      <c r="V21" s="80"/>
      <c r="W21" s="80"/>
    </row>
    <row r="22" spans="1:23">
      <c r="A22" s="128" t="s">
        <v>229</v>
      </c>
      <c r="B22" s="129"/>
      <c r="C22" s="79">
        <f t="shared" ref="C22:U22" si="0">SUM(C5:C21)</f>
        <v>7.0000000000000007E-2</v>
      </c>
      <c r="D22" s="79">
        <f t="shared" si="0"/>
        <v>0.12000000000000001</v>
      </c>
      <c r="E22" s="79">
        <f>SUM(E5:E21)</f>
        <v>0.02</v>
      </c>
      <c r="F22" s="79">
        <f t="shared" si="0"/>
        <v>0.03</v>
      </c>
      <c r="G22" s="79">
        <f t="shared" si="0"/>
        <v>0.01</v>
      </c>
      <c r="H22" s="79">
        <f t="shared" si="0"/>
        <v>0.02</v>
      </c>
      <c r="I22" s="79">
        <f t="shared" si="0"/>
        <v>1.4999999999999999E-2</v>
      </c>
      <c r="J22" s="79">
        <f t="shared" si="0"/>
        <v>0.01</v>
      </c>
      <c r="K22" s="79">
        <f>SUM(K5:K21)</f>
        <v>5.0000000000000001E-3</v>
      </c>
      <c r="L22" s="79">
        <f t="shared" si="0"/>
        <v>0.03</v>
      </c>
      <c r="M22" s="79">
        <f t="shared" si="0"/>
        <v>0.05</v>
      </c>
      <c r="N22" s="79">
        <f t="shared" si="0"/>
        <v>5.0000000000000001E-3</v>
      </c>
      <c r="O22" s="79">
        <f>SUM(O5:O21)</f>
        <v>1E-3</v>
      </c>
      <c r="P22" s="79">
        <f>SUM(P5:P21)</f>
        <v>0.02</v>
      </c>
      <c r="Q22" s="79">
        <f t="shared" si="0"/>
        <v>0.03</v>
      </c>
      <c r="R22" s="79">
        <f>SUM(R5:R21)</f>
        <v>5.0000000000000001E-3</v>
      </c>
      <c r="S22" s="79">
        <f t="shared" si="0"/>
        <v>0.11000000000000001</v>
      </c>
      <c r="T22" s="79">
        <f t="shared" si="0"/>
        <v>0.02</v>
      </c>
      <c r="U22" s="79">
        <f t="shared" si="0"/>
        <v>0.1</v>
      </c>
      <c r="V22" s="80"/>
      <c r="W22" s="80"/>
    </row>
    <row r="23" spans="1:23">
      <c r="A23" s="128" t="s">
        <v>230</v>
      </c>
      <c r="B23" s="129"/>
      <c r="C23" s="79">
        <f>C22*42</f>
        <v>2.9400000000000004</v>
      </c>
      <c r="D23" s="79">
        <f t="shared" ref="D23:U23" si="1">D22*42</f>
        <v>5.04</v>
      </c>
      <c r="E23" s="79">
        <f t="shared" si="1"/>
        <v>0.84</v>
      </c>
      <c r="F23" s="79">
        <f t="shared" si="1"/>
        <v>1.26</v>
      </c>
      <c r="G23" s="79">
        <f t="shared" si="1"/>
        <v>0.42</v>
      </c>
      <c r="H23" s="79">
        <f t="shared" si="1"/>
        <v>0.84</v>
      </c>
      <c r="I23" s="79">
        <f t="shared" si="1"/>
        <v>0.63</v>
      </c>
      <c r="J23" s="79">
        <f t="shared" si="1"/>
        <v>0.42</v>
      </c>
      <c r="K23" s="79">
        <f t="shared" si="1"/>
        <v>0.21</v>
      </c>
      <c r="L23" s="79">
        <f t="shared" si="1"/>
        <v>1.26</v>
      </c>
      <c r="M23" s="79">
        <f t="shared" si="1"/>
        <v>2.1</v>
      </c>
      <c r="N23" s="79">
        <f t="shared" si="1"/>
        <v>0.21</v>
      </c>
      <c r="O23" s="79">
        <f t="shared" si="1"/>
        <v>4.2000000000000003E-2</v>
      </c>
      <c r="P23" s="79">
        <f t="shared" si="1"/>
        <v>0.84</v>
      </c>
      <c r="Q23" s="79">
        <f t="shared" si="1"/>
        <v>1.26</v>
      </c>
      <c r="R23" s="79">
        <f t="shared" si="1"/>
        <v>0.21</v>
      </c>
      <c r="S23" s="79">
        <f t="shared" si="1"/>
        <v>4.620000000000001</v>
      </c>
      <c r="T23" s="79">
        <f t="shared" si="1"/>
        <v>0.84</v>
      </c>
      <c r="U23" s="79">
        <f t="shared" si="1"/>
        <v>4.2</v>
      </c>
      <c r="V23" s="80"/>
      <c r="W23" s="80"/>
    </row>
    <row r="24" spans="1:23">
      <c r="A24" s="128" t="s">
        <v>231</v>
      </c>
      <c r="B24" s="129"/>
      <c r="C24" s="81">
        <v>350</v>
      </c>
      <c r="D24" s="81">
        <v>65</v>
      </c>
      <c r="E24" s="81">
        <v>75</v>
      </c>
      <c r="F24" s="81">
        <v>45</v>
      </c>
      <c r="G24" s="81">
        <v>180</v>
      </c>
      <c r="H24" s="81">
        <v>65</v>
      </c>
      <c r="I24" s="81">
        <v>160</v>
      </c>
      <c r="J24" s="81">
        <v>25</v>
      </c>
      <c r="K24" s="81">
        <v>45</v>
      </c>
      <c r="L24" s="81">
        <v>270</v>
      </c>
      <c r="M24" s="81">
        <v>85</v>
      </c>
      <c r="N24" s="81">
        <v>800</v>
      </c>
      <c r="O24" s="81">
        <v>560</v>
      </c>
      <c r="P24" s="81">
        <v>220</v>
      </c>
      <c r="Q24" s="81">
        <v>105</v>
      </c>
      <c r="R24" s="81">
        <v>290</v>
      </c>
      <c r="S24" s="81">
        <v>65</v>
      </c>
      <c r="T24" s="81">
        <v>12</v>
      </c>
      <c r="U24" s="81">
        <v>200</v>
      </c>
      <c r="V24" s="80"/>
      <c r="W24" s="80"/>
    </row>
    <row r="25" spans="1:23">
      <c r="A25" s="128" t="s">
        <v>232</v>
      </c>
      <c r="B25" s="129"/>
      <c r="C25" s="89">
        <f>C24*C23</f>
        <v>1029.0000000000002</v>
      </c>
      <c r="D25" s="89">
        <f t="shared" ref="D25:U25" si="2">D24*D23</f>
        <v>327.60000000000002</v>
      </c>
      <c r="E25" s="89">
        <f t="shared" si="2"/>
        <v>63</v>
      </c>
      <c r="F25" s="89">
        <f t="shared" si="2"/>
        <v>56.7</v>
      </c>
      <c r="G25" s="89">
        <f t="shared" si="2"/>
        <v>75.599999999999994</v>
      </c>
      <c r="H25" s="89">
        <f t="shared" si="2"/>
        <v>54.6</v>
      </c>
      <c r="I25" s="89">
        <f t="shared" si="2"/>
        <v>100.8</v>
      </c>
      <c r="J25" s="89">
        <f t="shared" si="2"/>
        <v>10.5</v>
      </c>
      <c r="K25" s="89">
        <f t="shared" si="2"/>
        <v>9.4499999999999993</v>
      </c>
      <c r="L25" s="89">
        <f t="shared" si="2"/>
        <v>340.2</v>
      </c>
      <c r="M25" s="89">
        <f t="shared" si="2"/>
        <v>178.5</v>
      </c>
      <c r="N25" s="89">
        <f t="shared" si="2"/>
        <v>168</v>
      </c>
      <c r="O25" s="89">
        <f t="shared" si="2"/>
        <v>23.520000000000003</v>
      </c>
      <c r="P25" s="89">
        <f t="shared" si="2"/>
        <v>184.79999999999998</v>
      </c>
      <c r="Q25" s="89">
        <f t="shared" si="2"/>
        <v>132.30000000000001</v>
      </c>
      <c r="R25" s="89">
        <f t="shared" si="2"/>
        <v>60.9</v>
      </c>
      <c r="S25" s="89">
        <f t="shared" si="2"/>
        <v>300.30000000000007</v>
      </c>
      <c r="T25" s="89">
        <f t="shared" si="2"/>
        <v>10.08</v>
      </c>
      <c r="U25" s="89">
        <f t="shared" si="2"/>
        <v>840</v>
      </c>
      <c r="V25" s="89">
        <f>SUM(C25:U25)</f>
        <v>3965.8500000000008</v>
      </c>
      <c r="W25" s="82">
        <f>V25/W2</f>
        <v>94.425000000000026</v>
      </c>
    </row>
    <row r="26" spans="1:23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pans="1:23">
      <c r="A27" s="83"/>
      <c r="B27" s="83" t="s">
        <v>274</v>
      </c>
      <c r="C27" s="83"/>
      <c r="D27" s="83"/>
      <c r="E27" s="83"/>
      <c r="F27" s="83"/>
      <c r="G27" s="130" t="s">
        <v>233</v>
      </c>
      <c r="H27" s="131"/>
      <c r="I27" s="131"/>
      <c r="J27" s="131"/>
      <c r="K27" s="131"/>
      <c r="L27" s="131"/>
      <c r="M27" s="131"/>
      <c r="N27" s="131"/>
      <c r="O27" s="101"/>
      <c r="P27" s="101"/>
      <c r="Q27" s="130" t="s">
        <v>234</v>
      </c>
      <c r="R27" s="130"/>
      <c r="S27" s="130"/>
      <c r="T27" s="130"/>
      <c r="U27" s="130"/>
      <c r="V27" s="130"/>
      <c r="W27" s="130"/>
    </row>
    <row r="28" spans="1:23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</row>
    <row r="29" spans="1:23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</sheetData>
  <mergeCells count="9">
    <mergeCell ref="A25:B25"/>
    <mergeCell ref="G27:N27"/>
    <mergeCell ref="Q27:W27"/>
    <mergeCell ref="A3:W3"/>
    <mergeCell ref="A5:A10"/>
    <mergeCell ref="A11:A21"/>
    <mergeCell ref="A22:B22"/>
    <mergeCell ref="A23:B23"/>
    <mergeCell ref="A24:B2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W29"/>
  <sheetViews>
    <sheetView topLeftCell="C7" workbookViewId="0">
      <selection activeCell="C23" sqref="C23:U23"/>
    </sheetView>
  </sheetViews>
  <sheetFormatPr defaultRowHeight="14.4"/>
  <cols>
    <col min="1" max="1" width="4.44140625" customWidth="1"/>
    <col min="2" max="2" width="16.88671875" customWidth="1"/>
    <col min="3" max="23" width="5.6640625" customWidth="1"/>
  </cols>
  <sheetData>
    <row r="1" spans="1:23" ht="21">
      <c r="B1" s="73" t="s">
        <v>213</v>
      </c>
    </row>
    <row r="2" spans="1:23">
      <c r="W2" s="74">
        <v>42</v>
      </c>
    </row>
    <row r="3" spans="1:23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4"/>
      <c r="U3" s="134"/>
      <c r="V3" s="134"/>
      <c r="W3" s="135"/>
    </row>
    <row r="4" spans="1:23" s="100" customFormat="1" ht="109.8">
      <c r="A4" s="75"/>
      <c r="B4" s="76" t="s">
        <v>215</v>
      </c>
      <c r="C4" s="93" t="s">
        <v>216</v>
      </c>
      <c r="D4" s="87" t="s">
        <v>57</v>
      </c>
      <c r="E4" s="93" t="s">
        <v>217</v>
      </c>
      <c r="F4" s="84" t="s">
        <v>255</v>
      </c>
      <c r="G4" s="84" t="s">
        <v>256</v>
      </c>
      <c r="H4" s="84" t="s">
        <v>303</v>
      </c>
      <c r="I4" s="93" t="s">
        <v>219</v>
      </c>
      <c r="J4" s="93" t="s">
        <v>220</v>
      </c>
      <c r="K4" s="93" t="s">
        <v>221</v>
      </c>
      <c r="L4" s="93" t="s">
        <v>222</v>
      </c>
      <c r="M4" s="93" t="s">
        <v>302</v>
      </c>
      <c r="N4" s="93" t="s">
        <v>246</v>
      </c>
      <c r="O4" s="93" t="s">
        <v>27</v>
      </c>
      <c r="P4" s="93" t="s">
        <v>281</v>
      </c>
      <c r="Q4" s="87" t="s">
        <v>248</v>
      </c>
      <c r="R4" s="93" t="s">
        <v>223</v>
      </c>
      <c r="S4" s="93" t="s">
        <v>224</v>
      </c>
      <c r="T4" s="94" t="s">
        <v>228</v>
      </c>
      <c r="U4" s="85" t="s">
        <v>258</v>
      </c>
      <c r="V4" s="95"/>
      <c r="W4" s="95"/>
    </row>
    <row r="5" spans="1:23" ht="27.6">
      <c r="A5" s="136" t="s">
        <v>225</v>
      </c>
      <c r="B5" s="25" t="s">
        <v>298</v>
      </c>
      <c r="C5" s="79"/>
      <c r="D5" s="79"/>
      <c r="E5" s="79"/>
      <c r="F5" s="79"/>
      <c r="G5" s="79"/>
      <c r="H5" s="79"/>
      <c r="I5" s="79"/>
      <c r="J5" s="79"/>
      <c r="K5" s="79"/>
      <c r="L5" s="79">
        <v>2E-3</v>
      </c>
      <c r="M5" s="79">
        <v>0.03</v>
      </c>
      <c r="N5" s="79">
        <v>0.05</v>
      </c>
      <c r="O5" s="79">
        <v>5.0000000000000001E-3</v>
      </c>
      <c r="P5" s="79"/>
      <c r="Q5" s="79"/>
      <c r="R5" s="79">
        <v>0.01</v>
      </c>
      <c r="S5" s="79"/>
      <c r="T5" s="79"/>
      <c r="U5" s="80"/>
      <c r="V5" s="80"/>
      <c r="W5" s="80"/>
    </row>
    <row r="6" spans="1:23">
      <c r="A6" s="137"/>
      <c r="B6" s="24" t="s">
        <v>33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>
        <v>0.04</v>
      </c>
      <c r="U6" s="80"/>
      <c r="V6" s="80"/>
      <c r="W6" s="80"/>
    </row>
    <row r="7" spans="1:23">
      <c r="A7" s="137"/>
      <c r="B7" s="24" t="s">
        <v>23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>
        <v>1E-3</v>
      </c>
      <c r="R7" s="79">
        <v>0.01</v>
      </c>
      <c r="S7" s="79"/>
      <c r="T7" s="79"/>
      <c r="U7" s="79">
        <v>0.02</v>
      </c>
      <c r="V7" s="80"/>
      <c r="W7" s="80"/>
    </row>
    <row r="8" spans="1:23">
      <c r="A8" s="137"/>
      <c r="B8" s="24" t="s">
        <v>242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>
        <v>0.05</v>
      </c>
      <c r="T8" s="79"/>
      <c r="U8" s="88"/>
      <c r="V8" s="80"/>
      <c r="W8" s="80"/>
    </row>
    <row r="9" spans="1:23">
      <c r="A9" s="137"/>
      <c r="B9" s="4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80"/>
      <c r="W9" s="80"/>
    </row>
    <row r="10" spans="1:23">
      <c r="A10" s="138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0"/>
      <c r="V10" s="80"/>
      <c r="W10" s="80"/>
    </row>
    <row r="11" spans="1:23">
      <c r="A11" s="136" t="s">
        <v>226</v>
      </c>
      <c r="B11" s="24" t="s">
        <v>57</v>
      </c>
      <c r="C11" s="79"/>
      <c r="D11" s="79">
        <v>0.05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80"/>
      <c r="W11" s="80"/>
    </row>
    <row r="12" spans="1:23" ht="27.6">
      <c r="A12" s="137"/>
      <c r="B12" s="24" t="s">
        <v>299</v>
      </c>
      <c r="C12" s="79">
        <v>0.04</v>
      </c>
      <c r="D12" s="79"/>
      <c r="E12" s="79">
        <v>0.02</v>
      </c>
      <c r="F12" s="79">
        <v>0.03</v>
      </c>
      <c r="G12" s="79">
        <v>0.01</v>
      </c>
      <c r="H12" s="79">
        <v>0.01</v>
      </c>
      <c r="I12" s="79"/>
      <c r="J12" s="79">
        <v>5.0000000000000001E-3</v>
      </c>
      <c r="K12" s="79">
        <v>5.0000000000000001E-3</v>
      </c>
      <c r="L12" s="79">
        <v>2E-3</v>
      </c>
      <c r="M12" s="79"/>
      <c r="N12" s="79"/>
      <c r="O12" s="79"/>
      <c r="P12" s="79"/>
      <c r="Q12" s="79"/>
      <c r="R12" s="79"/>
      <c r="S12" s="79"/>
      <c r="T12" s="79"/>
      <c r="U12" s="79"/>
      <c r="V12" s="80"/>
      <c r="W12" s="80"/>
    </row>
    <row r="13" spans="1:23" ht="27.6">
      <c r="A13" s="137"/>
      <c r="B13" s="24" t="s">
        <v>300</v>
      </c>
      <c r="C13" s="79">
        <v>0.03</v>
      </c>
      <c r="D13" s="79"/>
      <c r="E13" s="79">
        <v>0.15</v>
      </c>
      <c r="F13" s="79"/>
      <c r="G13" s="79"/>
      <c r="H13" s="79"/>
      <c r="I13" s="79">
        <v>5.0000000000000001E-3</v>
      </c>
      <c r="J13" s="79">
        <v>5.0000000000000001E-3</v>
      </c>
      <c r="K13" s="79">
        <v>5.0000000000000001E-3</v>
      </c>
      <c r="L13" s="79">
        <v>2E-3</v>
      </c>
      <c r="M13" s="79"/>
      <c r="N13" s="79"/>
      <c r="O13" s="79"/>
      <c r="P13" s="79"/>
      <c r="Q13" s="79"/>
      <c r="R13" s="79"/>
      <c r="S13" s="79"/>
      <c r="T13" s="79"/>
      <c r="U13" s="79"/>
      <c r="V13" s="80"/>
      <c r="W13" s="80"/>
    </row>
    <row r="14" spans="1:23" ht="27.6">
      <c r="A14" s="137"/>
      <c r="B14" s="24" t="s">
        <v>301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>
        <v>0.02</v>
      </c>
      <c r="Q14" s="79"/>
      <c r="R14" s="79">
        <v>0.01</v>
      </c>
      <c r="S14" s="79"/>
      <c r="T14" s="79"/>
      <c r="U14" s="79"/>
      <c r="V14" s="80"/>
      <c r="W14" s="80"/>
    </row>
    <row r="15" spans="1:23">
      <c r="A15" s="137"/>
      <c r="B15" s="25" t="s">
        <v>242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>
        <v>0.05</v>
      </c>
      <c r="T15" s="79"/>
      <c r="U15" s="79"/>
      <c r="V15" s="80"/>
      <c r="W15" s="80"/>
    </row>
    <row r="16" spans="1:23">
      <c r="A16" s="137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80"/>
      <c r="W16" s="80"/>
    </row>
    <row r="17" spans="1:23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80"/>
      <c r="W17" s="80"/>
    </row>
    <row r="18" spans="1:23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80"/>
      <c r="W18" s="80"/>
    </row>
    <row r="19" spans="1:23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80"/>
      <c r="V19" s="80"/>
      <c r="W19" s="80"/>
    </row>
    <row r="20" spans="1:23">
      <c r="A20" s="137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80"/>
      <c r="V20" s="80"/>
      <c r="W20" s="80"/>
    </row>
    <row r="21" spans="1:23">
      <c r="A21" s="13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80"/>
      <c r="V21" s="80"/>
      <c r="W21" s="80"/>
    </row>
    <row r="22" spans="1:23">
      <c r="A22" s="128" t="s">
        <v>229</v>
      </c>
      <c r="B22" s="129"/>
      <c r="C22" s="79">
        <f t="shared" ref="C22:U22" si="0">SUM(C5:C21)</f>
        <v>7.0000000000000007E-2</v>
      </c>
      <c r="D22" s="79">
        <f>SUM(D5:D21)</f>
        <v>0.05</v>
      </c>
      <c r="E22" s="79">
        <f t="shared" si="0"/>
        <v>0.16999999999999998</v>
      </c>
      <c r="F22" s="79">
        <f>SUM(F5:F21)</f>
        <v>0.03</v>
      </c>
      <c r="G22" s="79">
        <f>SUM(G5:G21)</f>
        <v>0.01</v>
      </c>
      <c r="H22" s="79">
        <f>SUM(H5:H21)</f>
        <v>0.01</v>
      </c>
      <c r="I22" s="79">
        <f t="shared" si="0"/>
        <v>5.0000000000000001E-3</v>
      </c>
      <c r="J22" s="79">
        <f t="shared" si="0"/>
        <v>0.01</v>
      </c>
      <c r="K22" s="79">
        <f t="shared" si="0"/>
        <v>0.01</v>
      </c>
      <c r="L22" s="79">
        <f t="shared" si="0"/>
        <v>6.0000000000000001E-3</v>
      </c>
      <c r="M22" s="79">
        <f t="shared" si="0"/>
        <v>0.03</v>
      </c>
      <c r="N22" s="79">
        <f t="shared" si="0"/>
        <v>0.05</v>
      </c>
      <c r="O22" s="79">
        <f t="shared" si="0"/>
        <v>5.0000000000000001E-3</v>
      </c>
      <c r="P22" s="79">
        <f t="shared" si="0"/>
        <v>0.02</v>
      </c>
      <c r="Q22" s="79">
        <f>SUM(Q5:Q21)</f>
        <v>1E-3</v>
      </c>
      <c r="R22" s="79">
        <f t="shared" si="0"/>
        <v>0.03</v>
      </c>
      <c r="S22" s="79">
        <f t="shared" si="0"/>
        <v>0.1</v>
      </c>
      <c r="T22" s="79">
        <f t="shared" si="0"/>
        <v>0.04</v>
      </c>
      <c r="U22" s="79">
        <f t="shared" si="0"/>
        <v>0.02</v>
      </c>
      <c r="V22" s="80"/>
      <c r="W22" s="80"/>
    </row>
    <row r="23" spans="1:23">
      <c r="A23" s="128" t="s">
        <v>230</v>
      </c>
      <c r="B23" s="129"/>
      <c r="C23" s="79">
        <f>C22*42</f>
        <v>2.9400000000000004</v>
      </c>
      <c r="D23" s="79">
        <f t="shared" ref="D23:U23" si="1">D22*42</f>
        <v>2.1</v>
      </c>
      <c r="E23" s="79">
        <f t="shared" si="1"/>
        <v>7.14</v>
      </c>
      <c r="F23" s="79">
        <f t="shared" si="1"/>
        <v>1.26</v>
      </c>
      <c r="G23" s="79">
        <f t="shared" si="1"/>
        <v>0.42</v>
      </c>
      <c r="H23" s="79">
        <f t="shared" si="1"/>
        <v>0.42</v>
      </c>
      <c r="I23" s="79">
        <f t="shared" si="1"/>
        <v>0.21</v>
      </c>
      <c r="J23" s="79">
        <f t="shared" si="1"/>
        <v>0.42</v>
      </c>
      <c r="K23" s="79">
        <f t="shared" si="1"/>
        <v>0.42</v>
      </c>
      <c r="L23" s="79">
        <f t="shared" si="1"/>
        <v>0.252</v>
      </c>
      <c r="M23" s="79">
        <f t="shared" si="1"/>
        <v>1.26</v>
      </c>
      <c r="N23" s="79">
        <f t="shared" si="1"/>
        <v>2.1</v>
      </c>
      <c r="O23" s="79">
        <f t="shared" si="1"/>
        <v>0.21</v>
      </c>
      <c r="P23" s="79">
        <f t="shared" si="1"/>
        <v>0.84</v>
      </c>
      <c r="Q23" s="79">
        <f t="shared" si="1"/>
        <v>4.2000000000000003E-2</v>
      </c>
      <c r="R23" s="79">
        <f t="shared" si="1"/>
        <v>1.26</v>
      </c>
      <c r="S23" s="79">
        <f t="shared" si="1"/>
        <v>4.2</v>
      </c>
      <c r="T23" s="79">
        <f t="shared" si="1"/>
        <v>1.68</v>
      </c>
      <c r="U23" s="79">
        <f t="shared" si="1"/>
        <v>0.84</v>
      </c>
      <c r="V23" s="80"/>
      <c r="W23" s="80"/>
    </row>
    <row r="24" spans="1:23">
      <c r="A24" s="128" t="s">
        <v>231</v>
      </c>
      <c r="B24" s="129"/>
      <c r="C24" s="81">
        <v>350</v>
      </c>
      <c r="D24" s="81">
        <v>180</v>
      </c>
      <c r="E24" s="81">
        <v>65</v>
      </c>
      <c r="F24" s="81">
        <v>45</v>
      </c>
      <c r="G24" s="81">
        <v>95</v>
      </c>
      <c r="H24" s="81">
        <v>76</v>
      </c>
      <c r="I24" s="81">
        <v>180</v>
      </c>
      <c r="J24" s="81">
        <v>65</v>
      </c>
      <c r="K24" s="81">
        <v>160</v>
      </c>
      <c r="L24" s="81">
        <v>25</v>
      </c>
      <c r="M24" s="81">
        <v>90</v>
      </c>
      <c r="N24" s="81">
        <v>85</v>
      </c>
      <c r="O24" s="81">
        <v>800</v>
      </c>
      <c r="P24" s="81">
        <v>420</v>
      </c>
      <c r="Q24" s="81">
        <v>560</v>
      </c>
      <c r="R24" s="81">
        <v>105</v>
      </c>
      <c r="S24" s="81">
        <v>65</v>
      </c>
      <c r="T24" s="81">
        <v>12</v>
      </c>
      <c r="U24" s="81">
        <v>490</v>
      </c>
      <c r="V24" s="80"/>
      <c r="W24" s="80"/>
    </row>
    <row r="25" spans="1:23">
      <c r="A25" s="128" t="s">
        <v>232</v>
      </c>
      <c r="B25" s="129"/>
      <c r="C25" s="89">
        <f>C24*C23</f>
        <v>1029.0000000000002</v>
      </c>
      <c r="D25" s="89">
        <f t="shared" ref="D25:U25" si="2">D24*D23</f>
        <v>378</v>
      </c>
      <c r="E25" s="89">
        <f t="shared" si="2"/>
        <v>464.09999999999997</v>
      </c>
      <c r="F25" s="89">
        <f t="shared" si="2"/>
        <v>56.7</v>
      </c>
      <c r="G25" s="89">
        <f t="shared" si="2"/>
        <v>39.9</v>
      </c>
      <c r="H25" s="89">
        <f t="shared" si="2"/>
        <v>31.919999999999998</v>
      </c>
      <c r="I25" s="89">
        <f t="shared" si="2"/>
        <v>37.799999999999997</v>
      </c>
      <c r="J25" s="89">
        <f t="shared" si="2"/>
        <v>27.3</v>
      </c>
      <c r="K25" s="89">
        <f t="shared" si="2"/>
        <v>67.2</v>
      </c>
      <c r="L25" s="89">
        <f t="shared" si="2"/>
        <v>6.3</v>
      </c>
      <c r="M25" s="89">
        <f t="shared" si="2"/>
        <v>113.4</v>
      </c>
      <c r="N25" s="89">
        <f t="shared" si="2"/>
        <v>178.5</v>
      </c>
      <c r="O25" s="89">
        <f t="shared" si="2"/>
        <v>168</v>
      </c>
      <c r="P25" s="89">
        <f t="shared" si="2"/>
        <v>352.8</v>
      </c>
      <c r="Q25" s="89">
        <f t="shared" si="2"/>
        <v>23.520000000000003</v>
      </c>
      <c r="R25" s="89">
        <f t="shared" si="2"/>
        <v>132.30000000000001</v>
      </c>
      <c r="S25" s="89">
        <f t="shared" si="2"/>
        <v>273</v>
      </c>
      <c r="T25" s="89">
        <f t="shared" si="2"/>
        <v>20.16</v>
      </c>
      <c r="U25" s="89">
        <f t="shared" si="2"/>
        <v>411.59999999999997</v>
      </c>
      <c r="V25" s="89">
        <f>SUM(C25:U25)</f>
        <v>3811.5000000000005</v>
      </c>
      <c r="W25" s="82">
        <f>V25/W2</f>
        <v>90.750000000000014</v>
      </c>
    </row>
    <row r="26" spans="1:23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pans="1:23">
      <c r="A27" s="83"/>
      <c r="B27" s="83" t="s">
        <v>275</v>
      </c>
      <c r="C27" s="83"/>
      <c r="D27" s="83"/>
      <c r="E27" s="83"/>
      <c r="F27" s="83"/>
      <c r="G27" s="83"/>
      <c r="H27" s="83"/>
      <c r="I27" s="130" t="s">
        <v>233</v>
      </c>
      <c r="J27" s="131"/>
      <c r="K27" s="131"/>
      <c r="L27" s="131"/>
      <c r="M27" s="131"/>
      <c r="N27" s="131"/>
      <c r="O27" s="131"/>
      <c r="P27" s="131"/>
      <c r="Q27" s="101"/>
      <c r="R27" s="130" t="s">
        <v>234</v>
      </c>
      <c r="S27" s="130"/>
      <c r="T27" s="130"/>
      <c r="U27" s="130"/>
      <c r="V27" s="130"/>
      <c r="W27" s="130"/>
    </row>
    <row r="28" spans="1:23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</row>
    <row r="29" spans="1:23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</sheetData>
  <mergeCells count="9">
    <mergeCell ref="A25:B25"/>
    <mergeCell ref="I27:P27"/>
    <mergeCell ref="R27:W27"/>
    <mergeCell ref="A3:W3"/>
    <mergeCell ref="A5:A10"/>
    <mergeCell ref="A11:A21"/>
    <mergeCell ref="A22:B22"/>
    <mergeCell ref="A23:B23"/>
    <mergeCell ref="A24:B2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U28"/>
  <sheetViews>
    <sheetView topLeftCell="A10" workbookViewId="0">
      <selection activeCell="C22" sqref="C22:R22"/>
    </sheetView>
  </sheetViews>
  <sheetFormatPr defaultRowHeight="14.4"/>
  <cols>
    <col min="1" max="1" width="4.44140625" customWidth="1"/>
    <col min="2" max="2" width="16.88671875" customWidth="1"/>
    <col min="3" max="21" width="5.6640625" customWidth="1"/>
  </cols>
  <sheetData>
    <row r="1" spans="1:21" ht="21">
      <c r="B1" s="73" t="s">
        <v>213</v>
      </c>
    </row>
    <row r="2" spans="1:21">
      <c r="U2" s="74">
        <v>42</v>
      </c>
    </row>
    <row r="3" spans="1:21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4"/>
      <c r="T3" s="134"/>
      <c r="U3" s="135"/>
    </row>
    <row r="4" spans="1:21" s="100" customFormat="1" ht="105">
      <c r="A4" s="75"/>
      <c r="B4" s="76" t="s">
        <v>215</v>
      </c>
      <c r="C4" s="93" t="s">
        <v>216</v>
      </c>
      <c r="D4" s="84" t="s">
        <v>257</v>
      </c>
      <c r="E4" s="93" t="s">
        <v>217</v>
      </c>
      <c r="F4" s="93" t="s">
        <v>254</v>
      </c>
      <c r="G4" s="84" t="s">
        <v>256</v>
      </c>
      <c r="H4" s="93" t="s">
        <v>219</v>
      </c>
      <c r="I4" s="93" t="s">
        <v>220</v>
      </c>
      <c r="J4" s="93" t="s">
        <v>221</v>
      </c>
      <c r="K4" s="93" t="s">
        <v>222</v>
      </c>
      <c r="L4" s="93" t="s">
        <v>245</v>
      </c>
      <c r="M4" s="93" t="s">
        <v>246</v>
      </c>
      <c r="N4" s="93" t="s">
        <v>27</v>
      </c>
      <c r="O4" s="87" t="s">
        <v>248</v>
      </c>
      <c r="P4" s="93" t="s">
        <v>306</v>
      </c>
      <c r="Q4" s="93" t="s">
        <v>223</v>
      </c>
      <c r="R4" s="93" t="s">
        <v>224</v>
      </c>
      <c r="S4" s="95"/>
      <c r="T4" s="95"/>
      <c r="U4" s="95"/>
    </row>
    <row r="5" spans="1:21" ht="27.6">
      <c r="A5" s="136" t="s">
        <v>225</v>
      </c>
      <c r="B5" s="25" t="s">
        <v>267</v>
      </c>
      <c r="C5" s="79"/>
      <c r="D5" s="79"/>
      <c r="E5" s="79"/>
      <c r="F5" s="79"/>
      <c r="G5" s="79"/>
      <c r="H5" s="79"/>
      <c r="I5" s="79"/>
      <c r="K5" s="79">
        <v>2E-3</v>
      </c>
      <c r="L5" s="79">
        <v>0.03</v>
      </c>
      <c r="M5" s="79">
        <v>0.05</v>
      </c>
      <c r="N5" s="79">
        <v>5.0000000000000001E-3</v>
      </c>
      <c r="O5" s="79"/>
      <c r="P5" s="79"/>
      <c r="Q5" s="79">
        <v>1.4999999999999999E-2</v>
      </c>
      <c r="R5" s="91"/>
      <c r="S5" s="80"/>
      <c r="T5" s="80"/>
      <c r="U5" s="80"/>
    </row>
    <row r="6" spans="1:21">
      <c r="A6" s="137"/>
      <c r="B6" s="30" t="s">
        <v>26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>
        <v>0.05</v>
      </c>
      <c r="N6" s="79"/>
      <c r="O6" s="79">
        <v>1E-3</v>
      </c>
      <c r="P6" s="79"/>
      <c r="Q6" s="79"/>
      <c r="R6" s="79"/>
      <c r="S6" s="80"/>
      <c r="T6" s="80"/>
      <c r="U6" s="80"/>
    </row>
    <row r="7" spans="1:21">
      <c r="A7" s="137"/>
      <c r="B7" s="30" t="s">
        <v>237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>
        <v>0.05</v>
      </c>
      <c r="S7" s="88"/>
      <c r="T7" s="80"/>
      <c r="U7" s="80"/>
    </row>
    <row r="8" spans="1:21">
      <c r="A8" s="137"/>
      <c r="B8" s="43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80"/>
      <c r="U8" s="80"/>
    </row>
    <row r="9" spans="1:21">
      <c r="A9" s="138"/>
      <c r="B9" s="78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80"/>
      <c r="T9" s="80"/>
      <c r="U9" s="80"/>
    </row>
    <row r="10" spans="1:21">
      <c r="A10" s="136" t="s">
        <v>226</v>
      </c>
      <c r="B10" s="24" t="s">
        <v>304</v>
      </c>
      <c r="C10" s="79">
        <v>7.0000000000000007E-2</v>
      </c>
      <c r="D10" s="79"/>
      <c r="E10" s="79">
        <v>0.02</v>
      </c>
      <c r="F10" s="79">
        <v>0.02</v>
      </c>
      <c r="G10" s="79">
        <v>0.01</v>
      </c>
      <c r="H10" s="79"/>
      <c r="I10" s="79">
        <v>5.0000000000000001E-3</v>
      </c>
      <c r="J10" s="79">
        <v>5.0000000000000001E-3</v>
      </c>
      <c r="K10" s="79">
        <v>2E-3</v>
      </c>
      <c r="L10" s="79"/>
      <c r="M10" s="79"/>
      <c r="N10" s="79"/>
      <c r="O10" s="79"/>
      <c r="P10" s="79"/>
      <c r="Q10" s="79"/>
      <c r="R10" s="79"/>
      <c r="S10" s="79"/>
      <c r="T10" s="80"/>
      <c r="U10" s="80"/>
    </row>
    <row r="11" spans="1:21">
      <c r="A11" s="137"/>
      <c r="B11" s="24" t="s">
        <v>305</v>
      </c>
      <c r="C11" s="79"/>
      <c r="D11" s="79">
        <v>0.05</v>
      </c>
      <c r="E11" s="79"/>
      <c r="F11" s="79"/>
      <c r="G11" s="79"/>
      <c r="H11" s="79">
        <v>5.0000000000000001E-3</v>
      </c>
      <c r="I11" s="79">
        <v>5.0000000000000001E-3</v>
      </c>
      <c r="J11" s="79">
        <v>5.0000000000000001E-3</v>
      </c>
      <c r="K11" s="79">
        <v>2E-3</v>
      </c>
      <c r="L11" s="79"/>
      <c r="M11" s="79"/>
      <c r="N11" s="79"/>
      <c r="O11" s="79"/>
      <c r="P11" s="79"/>
      <c r="Q11" s="79"/>
      <c r="R11" s="79"/>
      <c r="S11" s="79"/>
      <c r="T11" s="80"/>
      <c r="U11" s="80"/>
    </row>
    <row r="12" spans="1:21" ht="15" customHeight="1">
      <c r="A12" s="137"/>
      <c r="B12" s="24" t="s">
        <v>251</v>
      </c>
      <c r="C12" s="79"/>
      <c r="D12" s="79"/>
      <c r="E12" s="79">
        <v>0.15</v>
      </c>
      <c r="F12" s="79"/>
      <c r="G12" s="79"/>
      <c r="H12" s="79"/>
      <c r="I12" s="79">
        <v>5.0000000000000001E-3</v>
      </c>
      <c r="J12" s="79">
        <v>5.0000000000000001E-3</v>
      </c>
      <c r="K12" s="79">
        <v>2E-3</v>
      </c>
      <c r="L12" s="79"/>
      <c r="M12" s="79"/>
      <c r="N12" s="79"/>
      <c r="O12" s="79"/>
      <c r="P12" s="79"/>
      <c r="Q12" s="79"/>
      <c r="R12" s="79"/>
      <c r="S12" s="79"/>
      <c r="T12" s="80"/>
      <c r="U12" s="80"/>
    </row>
    <row r="13" spans="1:21" ht="27.6">
      <c r="A13" s="137"/>
      <c r="B13" s="25" t="s">
        <v>189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>
        <v>1.4999999999999999E-2</v>
      </c>
      <c r="Q13" s="79">
        <v>1.4999999999999999E-2</v>
      </c>
      <c r="R13" s="79"/>
      <c r="S13" s="79"/>
      <c r="T13" s="80"/>
      <c r="U13" s="80"/>
    </row>
    <row r="14" spans="1:21">
      <c r="A14" s="137"/>
      <c r="B14" s="25" t="s">
        <v>242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>
        <v>0.05</v>
      </c>
      <c r="S14" s="79"/>
      <c r="T14" s="80"/>
      <c r="U14" s="80"/>
    </row>
    <row r="15" spans="1:21">
      <c r="A15" s="137"/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80"/>
      <c r="U15" s="80"/>
    </row>
    <row r="16" spans="1:21">
      <c r="A16" s="137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80"/>
      <c r="U16" s="80"/>
    </row>
    <row r="17" spans="1:21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80"/>
      <c r="U17" s="80"/>
    </row>
    <row r="18" spans="1:21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80"/>
      <c r="T18" s="80"/>
      <c r="U18" s="80"/>
    </row>
    <row r="19" spans="1:21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80"/>
      <c r="T19" s="80"/>
      <c r="U19" s="80"/>
    </row>
    <row r="20" spans="1:21">
      <c r="A20" s="138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80"/>
      <c r="T20" s="80"/>
      <c r="U20" s="80"/>
    </row>
    <row r="21" spans="1:21">
      <c r="A21" s="128" t="s">
        <v>229</v>
      </c>
      <c r="B21" s="129"/>
      <c r="C21" s="79">
        <f t="shared" ref="C21:N21" si="0">SUM(C5:C20)</f>
        <v>7.0000000000000007E-2</v>
      </c>
      <c r="D21" s="79">
        <f>SUM(D5:D20)</f>
        <v>0.05</v>
      </c>
      <c r="E21" s="79">
        <f t="shared" si="0"/>
        <v>0.16999999999999998</v>
      </c>
      <c r="F21" s="79">
        <f>SUM(F5:F20)</f>
        <v>0.02</v>
      </c>
      <c r="G21" s="79">
        <f>SUM(G5:G20)</f>
        <v>0.01</v>
      </c>
      <c r="H21" s="79">
        <f t="shared" si="0"/>
        <v>5.0000000000000001E-3</v>
      </c>
      <c r="I21" s="79">
        <f t="shared" si="0"/>
        <v>1.4999999999999999E-2</v>
      </c>
      <c r="J21" s="79">
        <f t="shared" si="0"/>
        <v>1.4999999999999999E-2</v>
      </c>
      <c r="K21" s="79">
        <f t="shared" si="0"/>
        <v>8.0000000000000002E-3</v>
      </c>
      <c r="L21" s="79">
        <f t="shared" si="0"/>
        <v>0.03</v>
      </c>
      <c r="M21" s="79">
        <f t="shared" si="0"/>
        <v>0.1</v>
      </c>
      <c r="N21" s="79">
        <f t="shared" si="0"/>
        <v>5.0000000000000001E-3</v>
      </c>
      <c r="O21" s="79">
        <f>SUM(O5:O20)</f>
        <v>1E-3</v>
      </c>
      <c r="P21" s="79">
        <f>SUM(P5:P20)</f>
        <v>1.4999999999999999E-2</v>
      </c>
      <c r="Q21" s="79">
        <f>SUM(Q5:Q20)</f>
        <v>0.03</v>
      </c>
      <c r="R21" s="79">
        <f>SUM(R5:R20)</f>
        <v>0.1</v>
      </c>
      <c r="S21" s="79"/>
      <c r="T21" s="80"/>
      <c r="U21" s="80"/>
    </row>
    <row r="22" spans="1:21">
      <c r="A22" s="128" t="s">
        <v>230</v>
      </c>
      <c r="B22" s="129"/>
      <c r="C22" s="79">
        <f>C21*42</f>
        <v>2.9400000000000004</v>
      </c>
      <c r="D22" s="79">
        <f t="shared" ref="D22:R22" si="1">D21*42</f>
        <v>2.1</v>
      </c>
      <c r="E22" s="79">
        <f t="shared" si="1"/>
        <v>7.14</v>
      </c>
      <c r="F22" s="79">
        <f t="shared" si="1"/>
        <v>0.84</v>
      </c>
      <c r="G22" s="79">
        <f t="shared" si="1"/>
        <v>0.42</v>
      </c>
      <c r="H22" s="79">
        <f t="shared" si="1"/>
        <v>0.21</v>
      </c>
      <c r="I22" s="79">
        <f t="shared" si="1"/>
        <v>0.63</v>
      </c>
      <c r="J22" s="79">
        <f t="shared" si="1"/>
        <v>0.63</v>
      </c>
      <c r="K22" s="79">
        <f t="shared" si="1"/>
        <v>0.33600000000000002</v>
      </c>
      <c r="L22" s="79">
        <f t="shared" si="1"/>
        <v>1.26</v>
      </c>
      <c r="M22" s="79">
        <f t="shared" si="1"/>
        <v>4.2</v>
      </c>
      <c r="N22" s="79">
        <f t="shared" si="1"/>
        <v>0.21</v>
      </c>
      <c r="O22" s="79">
        <f t="shared" si="1"/>
        <v>4.2000000000000003E-2</v>
      </c>
      <c r="P22" s="79">
        <f t="shared" si="1"/>
        <v>0.63</v>
      </c>
      <c r="Q22" s="79">
        <f t="shared" si="1"/>
        <v>1.26</v>
      </c>
      <c r="R22" s="79">
        <f t="shared" si="1"/>
        <v>4.2</v>
      </c>
      <c r="S22" s="79"/>
      <c r="T22" s="80"/>
      <c r="U22" s="80"/>
    </row>
    <row r="23" spans="1:21">
      <c r="A23" s="128" t="s">
        <v>231</v>
      </c>
      <c r="B23" s="129"/>
      <c r="C23" s="81">
        <v>350</v>
      </c>
      <c r="D23" s="81">
        <v>270</v>
      </c>
      <c r="E23" s="81">
        <v>65</v>
      </c>
      <c r="F23" s="81">
        <v>60</v>
      </c>
      <c r="G23" s="81">
        <v>95</v>
      </c>
      <c r="H23" s="81">
        <v>180</v>
      </c>
      <c r="I23" s="81">
        <v>65</v>
      </c>
      <c r="J23" s="81">
        <v>160</v>
      </c>
      <c r="K23" s="81">
        <v>25</v>
      </c>
      <c r="L23" s="81">
        <v>82</v>
      </c>
      <c r="M23" s="81">
        <v>85</v>
      </c>
      <c r="N23" s="81">
        <v>800</v>
      </c>
      <c r="O23" s="81">
        <v>560</v>
      </c>
      <c r="P23" s="81">
        <v>340</v>
      </c>
      <c r="Q23" s="81">
        <v>105</v>
      </c>
      <c r="R23" s="81">
        <v>65</v>
      </c>
      <c r="S23" s="81"/>
      <c r="T23" s="80"/>
      <c r="U23" s="80"/>
    </row>
    <row r="24" spans="1:21">
      <c r="A24" s="128" t="s">
        <v>232</v>
      </c>
      <c r="B24" s="129"/>
      <c r="C24" s="89">
        <f>C23*C22</f>
        <v>1029.0000000000002</v>
      </c>
      <c r="D24" s="89">
        <f t="shared" ref="D24:R24" si="2">D23*D22</f>
        <v>567</v>
      </c>
      <c r="E24" s="89">
        <f t="shared" si="2"/>
        <v>464.09999999999997</v>
      </c>
      <c r="F24" s="89">
        <f t="shared" si="2"/>
        <v>50.4</v>
      </c>
      <c r="G24" s="89">
        <f t="shared" si="2"/>
        <v>39.9</v>
      </c>
      <c r="H24" s="89">
        <f t="shared" si="2"/>
        <v>37.799999999999997</v>
      </c>
      <c r="I24" s="89">
        <f t="shared" si="2"/>
        <v>40.950000000000003</v>
      </c>
      <c r="J24" s="89">
        <f t="shared" si="2"/>
        <v>100.8</v>
      </c>
      <c r="K24" s="89">
        <f t="shared" si="2"/>
        <v>8.4</v>
      </c>
      <c r="L24" s="89">
        <f t="shared" si="2"/>
        <v>103.32000000000001</v>
      </c>
      <c r="M24" s="89">
        <f t="shared" si="2"/>
        <v>357</v>
      </c>
      <c r="N24" s="89">
        <f t="shared" si="2"/>
        <v>168</v>
      </c>
      <c r="O24" s="89">
        <f t="shared" si="2"/>
        <v>23.520000000000003</v>
      </c>
      <c r="P24" s="89">
        <f t="shared" si="2"/>
        <v>214.2</v>
      </c>
      <c r="Q24" s="89">
        <f t="shared" si="2"/>
        <v>132.30000000000001</v>
      </c>
      <c r="R24" s="89">
        <f t="shared" si="2"/>
        <v>273</v>
      </c>
      <c r="S24" s="81"/>
      <c r="T24" s="89">
        <f>SUM(C24:S24)</f>
        <v>3609.690000000001</v>
      </c>
      <c r="U24" s="82">
        <f>T24/U2</f>
        <v>85.945000000000022</v>
      </c>
    </row>
    <row r="25" spans="1:21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</row>
    <row r="26" spans="1:21">
      <c r="A26" s="83"/>
      <c r="B26" s="83" t="s">
        <v>275</v>
      </c>
      <c r="C26" s="83"/>
      <c r="D26" s="83"/>
      <c r="E26" s="83"/>
      <c r="F26" s="83"/>
      <c r="G26" s="83"/>
      <c r="H26" s="130" t="s">
        <v>233</v>
      </c>
      <c r="I26" s="131"/>
      <c r="J26" s="131"/>
      <c r="K26" s="131"/>
      <c r="L26" s="131"/>
      <c r="M26" s="131"/>
      <c r="N26" s="131"/>
      <c r="O26" s="101"/>
      <c r="P26" s="130" t="s">
        <v>234</v>
      </c>
      <c r="Q26" s="130"/>
      <c r="R26" s="130"/>
      <c r="S26" s="130"/>
      <c r="T26" s="130"/>
      <c r="U26" s="130"/>
    </row>
    <row r="27" spans="1:21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</row>
    <row r="28" spans="1:21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</row>
  </sheetData>
  <mergeCells count="9">
    <mergeCell ref="A24:B24"/>
    <mergeCell ref="H26:N26"/>
    <mergeCell ref="P26:U26"/>
    <mergeCell ref="A3:U3"/>
    <mergeCell ref="A5:A9"/>
    <mergeCell ref="A10:A20"/>
    <mergeCell ref="A21:B21"/>
    <mergeCell ref="A22:B22"/>
    <mergeCell ref="A23:B2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W29"/>
  <sheetViews>
    <sheetView topLeftCell="A7" workbookViewId="0">
      <selection activeCell="C23" sqref="C23:T23"/>
    </sheetView>
  </sheetViews>
  <sheetFormatPr defaultRowHeight="14.4"/>
  <cols>
    <col min="1" max="1" width="4.44140625" customWidth="1"/>
    <col min="2" max="2" width="16.88671875" customWidth="1"/>
    <col min="3" max="22" width="5.6640625" customWidth="1"/>
  </cols>
  <sheetData>
    <row r="1" spans="1:23" ht="21">
      <c r="B1" s="73" t="s">
        <v>213</v>
      </c>
    </row>
    <row r="2" spans="1:23">
      <c r="V2" s="74">
        <v>42</v>
      </c>
    </row>
    <row r="3" spans="1:23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4"/>
      <c r="T3" s="134"/>
      <c r="U3" s="134"/>
      <c r="V3" s="135"/>
    </row>
    <row r="4" spans="1:23" s="100" customFormat="1" ht="105">
      <c r="A4" s="75"/>
      <c r="B4" s="76" t="s">
        <v>215</v>
      </c>
      <c r="C4" s="93" t="s">
        <v>216</v>
      </c>
      <c r="D4" s="93" t="s">
        <v>217</v>
      </c>
      <c r="E4" s="93" t="s">
        <v>243</v>
      </c>
      <c r="F4" s="84" t="s">
        <v>255</v>
      </c>
      <c r="G4" s="84" t="s">
        <v>256</v>
      </c>
      <c r="H4" s="93" t="s">
        <v>219</v>
      </c>
      <c r="I4" s="93" t="s">
        <v>220</v>
      </c>
      <c r="J4" s="93" t="s">
        <v>221</v>
      </c>
      <c r="K4" s="93" t="s">
        <v>222</v>
      </c>
      <c r="L4" s="93" t="s">
        <v>218</v>
      </c>
      <c r="M4" s="93" t="s">
        <v>246</v>
      </c>
      <c r="N4" s="93" t="s">
        <v>27</v>
      </c>
      <c r="O4" s="93" t="s">
        <v>264</v>
      </c>
      <c r="P4" s="87" t="s">
        <v>248</v>
      </c>
      <c r="Q4" s="93" t="s">
        <v>223</v>
      </c>
      <c r="R4" s="93" t="s">
        <v>224</v>
      </c>
      <c r="S4" s="95" t="s">
        <v>238</v>
      </c>
      <c r="T4" s="90" t="s">
        <v>57</v>
      </c>
      <c r="U4" s="90"/>
      <c r="V4" s="95"/>
    </row>
    <row r="5" spans="1:23" ht="27.6">
      <c r="A5" s="136" t="s">
        <v>225</v>
      </c>
      <c r="B5" s="25" t="s">
        <v>307</v>
      </c>
      <c r="C5" s="79"/>
      <c r="D5" s="79"/>
      <c r="E5" s="79"/>
      <c r="F5" s="79"/>
      <c r="G5" s="79"/>
      <c r="H5" s="79"/>
      <c r="I5" s="79"/>
      <c r="J5" s="79"/>
      <c r="K5" s="79">
        <v>2E-3</v>
      </c>
      <c r="L5" s="79">
        <v>0.03</v>
      </c>
      <c r="M5" s="79">
        <v>0.05</v>
      </c>
      <c r="N5" s="79">
        <v>0.01</v>
      </c>
      <c r="O5" s="79"/>
      <c r="P5" s="79"/>
      <c r="Q5" s="79">
        <v>0.01</v>
      </c>
      <c r="R5" s="79"/>
      <c r="S5" s="80"/>
      <c r="T5" s="80"/>
      <c r="U5" s="80"/>
      <c r="V5" s="80"/>
      <c r="W5" s="92">
        <f>C5*C24+D5*D24+E5*E24+F5*F24+G5*G24+H5*H24+I5*I24+J5*J24+K5*K24+L5*L24+M5*M24+N5*N24+O5*O24+P5*P24+Q5*Q24+R5*R24+S5*S24+T5*T24</f>
        <v>17.7</v>
      </c>
    </row>
    <row r="6" spans="1:23">
      <c r="A6" s="137"/>
      <c r="B6" s="25" t="s">
        <v>285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>
        <v>0.05</v>
      </c>
      <c r="N6" s="79"/>
      <c r="O6" s="79">
        <v>1E-3</v>
      </c>
      <c r="P6" s="79"/>
      <c r="Q6" s="79">
        <v>0.01</v>
      </c>
      <c r="R6" s="79"/>
      <c r="S6" s="80"/>
      <c r="T6" s="80"/>
      <c r="U6" s="80"/>
      <c r="V6" s="80"/>
      <c r="W6" s="92">
        <f>M6*M24+O6*O24+Q6*Q24</f>
        <v>6.3999999999999995</v>
      </c>
    </row>
    <row r="7" spans="1:23">
      <c r="A7" s="137"/>
      <c r="B7" s="24" t="s">
        <v>242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>
        <v>0.05</v>
      </c>
      <c r="S7" s="80"/>
      <c r="T7" s="80"/>
      <c r="U7" s="80"/>
      <c r="V7" s="80"/>
      <c r="W7" s="92">
        <f>R7*R24</f>
        <v>3.25</v>
      </c>
    </row>
    <row r="8" spans="1:23">
      <c r="A8" s="137"/>
      <c r="B8" s="25" t="s">
        <v>238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88">
        <v>0.01</v>
      </c>
      <c r="T8" s="80"/>
      <c r="U8" s="80"/>
      <c r="V8" s="80"/>
      <c r="W8" s="92">
        <f>S8*S24</f>
        <v>8.9</v>
      </c>
    </row>
    <row r="9" spans="1:23">
      <c r="A9" s="137"/>
      <c r="B9" s="4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80"/>
      <c r="U9" s="80"/>
      <c r="V9" s="80"/>
      <c r="W9" s="92"/>
    </row>
    <row r="10" spans="1:23">
      <c r="A10" s="138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80"/>
      <c r="T10" s="80"/>
      <c r="U10" s="80"/>
      <c r="V10" s="80"/>
      <c r="W10" s="92"/>
    </row>
    <row r="11" spans="1:23">
      <c r="A11" s="136" t="s">
        <v>226</v>
      </c>
      <c r="B11" s="28" t="s">
        <v>57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>
        <v>0.05</v>
      </c>
      <c r="U11" s="79"/>
      <c r="V11" s="80"/>
      <c r="W11" s="92">
        <f>T11*T24</f>
        <v>9</v>
      </c>
    </row>
    <row r="12" spans="1:23" ht="27.6">
      <c r="A12" s="137"/>
      <c r="B12" s="24" t="s">
        <v>177</v>
      </c>
      <c r="C12" s="79">
        <v>0.04</v>
      </c>
      <c r="D12" s="79">
        <v>0.03</v>
      </c>
      <c r="E12" s="79"/>
      <c r="F12" s="79">
        <v>0.02</v>
      </c>
      <c r="G12" s="79">
        <v>0.01</v>
      </c>
      <c r="H12" s="79">
        <v>5.0000000000000001E-3</v>
      </c>
      <c r="I12" s="79">
        <v>5.0000000000000001E-3</v>
      </c>
      <c r="J12" s="79">
        <v>5.0000000000000001E-3</v>
      </c>
      <c r="K12" s="79">
        <v>2E-3</v>
      </c>
      <c r="L12" s="79"/>
      <c r="M12" s="79"/>
      <c r="N12" s="79"/>
      <c r="O12" s="79"/>
      <c r="P12" s="79"/>
      <c r="Q12" s="79"/>
      <c r="R12" s="79"/>
      <c r="S12" s="79"/>
      <c r="T12" s="80"/>
      <c r="U12" s="80"/>
      <c r="V12" s="80"/>
      <c r="W12" s="92">
        <f>C12*C24+D12*D24+F12*F24+G12*G24+H12*H24+I12*I24+J12*J24+K12*K24</f>
        <v>19.874999999999996</v>
      </c>
    </row>
    <row r="13" spans="1:23">
      <c r="A13" s="137"/>
      <c r="B13" s="30" t="s">
        <v>308</v>
      </c>
      <c r="C13" s="79">
        <v>0.03</v>
      </c>
      <c r="D13" s="79"/>
      <c r="E13" s="79">
        <v>0.04</v>
      </c>
      <c r="F13" s="79"/>
      <c r="G13" s="79">
        <v>0.01</v>
      </c>
      <c r="H13" s="79">
        <v>5.0000000000000001E-3</v>
      </c>
      <c r="I13" s="79">
        <v>5.0000000000000001E-3</v>
      </c>
      <c r="J13" s="79">
        <v>5.0000000000000001E-3</v>
      </c>
      <c r="K13" s="79">
        <v>2E-3</v>
      </c>
      <c r="L13" s="79"/>
      <c r="M13" s="79"/>
      <c r="N13" s="79"/>
      <c r="O13" s="79"/>
      <c r="P13" s="79"/>
      <c r="Q13" s="79"/>
      <c r="R13" s="79"/>
      <c r="S13" s="79"/>
      <c r="T13" s="80"/>
      <c r="U13" s="80"/>
      <c r="V13" s="80"/>
      <c r="W13" s="92">
        <f>C13*C24+E13*E24+G13*G24+H13*H24+I13*I24+J13*J24+K13*K24</f>
        <v>17.445</v>
      </c>
    </row>
    <row r="14" spans="1:23">
      <c r="A14" s="137"/>
      <c r="B14" s="28" t="s">
        <v>309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>
        <v>0.05</v>
      </c>
      <c r="N14" s="79"/>
      <c r="O14" s="79"/>
      <c r="P14" s="79">
        <v>1E-3</v>
      </c>
      <c r="Q14" s="79"/>
      <c r="R14" s="79"/>
      <c r="S14" s="79"/>
      <c r="T14" s="80"/>
      <c r="U14" s="80"/>
      <c r="V14" s="80"/>
      <c r="W14" s="92">
        <f>M14*M24+P14*P24</f>
        <v>4.8100000000000005</v>
      </c>
    </row>
    <row r="15" spans="1:23">
      <c r="A15" s="137"/>
      <c r="B15" s="25" t="s">
        <v>242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>
        <v>0.05</v>
      </c>
      <c r="S15" s="79"/>
      <c r="T15" s="80"/>
      <c r="U15" s="80"/>
      <c r="V15" s="80"/>
      <c r="W15" s="92">
        <f>R15*R24</f>
        <v>3.25</v>
      </c>
    </row>
    <row r="16" spans="1:23">
      <c r="A16" s="137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80"/>
      <c r="U16" s="80"/>
      <c r="V16" s="80"/>
      <c r="W16" s="92"/>
    </row>
    <row r="17" spans="1:23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80"/>
      <c r="U17" s="80"/>
      <c r="V17" s="80"/>
      <c r="W17" s="92"/>
    </row>
    <row r="18" spans="1:23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80"/>
      <c r="U18" s="80"/>
      <c r="V18" s="80"/>
      <c r="W18" s="92"/>
    </row>
    <row r="19" spans="1:23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80"/>
      <c r="T19" s="80"/>
      <c r="U19" s="80"/>
      <c r="V19" s="80"/>
      <c r="W19" s="92"/>
    </row>
    <row r="20" spans="1:23">
      <c r="A20" s="137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80"/>
      <c r="T20" s="80"/>
      <c r="U20" s="80"/>
      <c r="V20" s="80"/>
      <c r="W20" s="92"/>
    </row>
    <row r="21" spans="1:23">
      <c r="A21" s="13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80"/>
      <c r="T21" s="80"/>
      <c r="U21" s="80"/>
      <c r="V21" s="80"/>
      <c r="W21" s="92"/>
    </row>
    <row r="22" spans="1:23">
      <c r="A22" s="128" t="s">
        <v>229</v>
      </c>
      <c r="B22" s="129"/>
      <c r="C22" s="79">
        <f t="shared" ref="C22:S22" si="0">SUM(C5:C21)</f>
        <v>7.0000000000000007E-2</v>
      </c>
      <c r="D22" s="79">
        <f t="shared" si="0"/>
        <v>0.03</v>
      </c>
      <c r="E22" s="79">
        <f t="shared" si="0"/>
        <v>0.04</v>
      </c>
      <c r="F22" s="79">
        <f>SUM(F5:F21)</f>
        <v>0.02</v>
      </c>
      <c r="G22" s="79">
        <f>SUM(G5:G21)</f>
        <v>0.02</v>
      </c>
      <c r="H22" s="79">
        <f t="shared" si="0"/>
        <v>0.01</v>
      </c>
      <c r="I22" s="79">
        <f t="shared" si="0"/>
        <v>0.01</v>
      </c>
      <c r="J22" s="79">
        <f t="shared" si="0"/>
        <v>0.01</v>
      </c>
      <c r="K22" s="79">
        <f t="shared" si="0"/>
        <v>6.0000000000000001E-3</v>
      </c>
      <c r="L22" s="79">
        <f t="shared" si="0"/>
        <v>0.03</v>
      </c>
      <c r="M22" s="79">
        <f t="shared" si="0"/>
        <v>0.15000000000000002</v>
      </c>
      <c r="N22" s="79">
        <f t="shared" si="0"/>
        <v>0.01</v>
      </c>
      <c r="O22" s="79">
        <f t="shared" si="0"/>
        <v>1E-3</v>
      </c>
      <c r="P22" s="79">
        <f>SUM(P5:P21)</f>
        <v>1E-3</v>
      </c>
      <c r="Q22" s="79">
        <f t="shared" si="0"/>
        <v>0.02</v>
      </c>
      <c r="R22" s="79">
        <f t="shared" si="0"/>
        <v>0.1</v>
      </c>
      <c r="S22" s="79">
        <f t="shared" si="0"/>
        <v>0.01</v>
      </c>
      <c r="T22" s="79">
        <f>SUM(T5:T21)</f>
        <v>0.05</v>
      </c>
      <c r="U22" s="79"/>
      <c r="V22" s="80"/>
      <c r="W22" s="92"/>
    </row>
    <row r="23" spans="1:23">
      <c r="A23" s="128" t="s">
        <v>230</v>
      </c>
      <c r="B23" s="129"/>
      <c r="C23" s="79">
        <f>C22*42</f>
        <v>2.9400000000000004</v>
      </c>
      <c r="D23" s="79">
        <f t="shared" ref="D23:T23" si="1">D22*42</f>
        <v>1.26</v>
      </c>
      <c r="E23" s="79">
        <f t="shared" si="1"/>
        <v>1.68</v>
      </c>
      <c r="F23" s="79">
        <f t="shared" si="1"/>
        <v>0.84</v>
      </c>
      <c r="G23" s="79">
        <f t="shared" si="1"/>
        <v>0.84</v>
      </c>
      <c r="H23" s="79">
        <f t="shared" si="1"/>
        <v>0.42</v>
      </c>
      <c r="I23" s="79">
        <f t="shared" si="1"/>
        <v>0.42</v>
      </c>
      <c r="J23" s="79">
        <f t="shared" si="1"/>
        <v>0.42</v>
      </c>
      <c r="K23" s="79">
        <f t="shared" si="1"/>
        <v>0.252</v>
      </c>
      <c r="L23" s="79">
        <f t="shared" si="1"/>
        <v>1.26</v>
      </c>
      <c r="M23" s="79">
        <f t="shared" si="1"/>
        <v>6.3000000000000007</v>
      </c>
      <c r="N23" s="79">
        <f t="shared" si="1"/>
        <v>0.42</v>
      </c>
      <c r="O23" s="79">
        <f t="shared" si="1"/>
        <v>4.2000000000000003E-2</v>
      </c>
      <c r="P23" s="79">
        <f t="shared" si="1"/>
        <v>4.2000000000000003E-2</v>
      </c>
      <c r="Q23" s="79">
        <f t="shared" si="1"/>
        <v>0.84</v>
      </c>
      <c r="R23" s="79">
        <f t="shared" si="1"/>
        <v>4.2</v>
      </c>
      <c r="S23" s="79">
        <f t="shared" si="1"/>
        <v>0.42</v>
      </c>
      <c r="T23" s="79">
        <f t="shared" si="1"/>
        <v>2.1</v>
      </c>
      <c r="U23" s="79"/>
      <c r="V23" s="80"/>
      <c r="W23" s="92"/>
    </row>
    <row r="24" spans="1:23">
      <c r="A24" s="128" t="s">
        <v>231</v>
      </c>
      <c r="B24" s="129"/>
      <c r="C24" s="81">
        <v>350</v>
      </c>
      <c r="D24" s="81">
        <v>65</v>
      </c>
      <c r="E24" s="81">
        <v>98</v>
      </c>
      <c r="F24" s="81">
        <v>45</v>
      </c>
      <c r="G24" s="81">
        <v>95</v>
      </c>
      <c r="H24" s="81">
        <v>180</v>
      </c>
      <c r="I24" s="81">
        <v>65</v>
      </c>
      <c r="J24" s="81">
        <v>160</v>
      </c>
      <c r="K24" s="81">
        <v>25</v>
      </c>
      <c r="L24" s="81">
        <v>145</v>
      </c>
      <c r="M24" s="81">
        <v>85</v>
      </c>
      <c r="N24" s="81">
        <v>800</v>
      </c>
      <c r="O24" s="89">
        <v>1100</v>
      </c>
      <c r="P24" s="81">
        <v>560</v>
      </c>
      <c r="Q24" s="81">
        <v>105</v>
      </c>
      <c r="R24" s="81">
        <v>65</v>
      </c>
      <c r="S24" s="81">
        <v>890</v>
      </c>
      <c r="T24" s="81">
        <v>180</v>
      </c>
      <c r="U24" s="81"/>
      <c r="V24" s="80"/>
      <c r="W24" s="92"/>
    </row>
    <row r="25" spans="1:23">
      <c r="A25" s="128" t="s">
        <v>232</v>
      </c>
      <c r="B25" s="129"/>
      <c r="C25" s="89">
        <f>C24*C23</f>
        <v>1029.0000000000002</v>
      </c>
      <c r="D25" s="89">
        <f t="shared" ref="D25:T25" si="2">D24*D23</f>
        <v>81.900000000000006</v>
      </c>
      <c r="E25" s="89">
        <f t="shared" si="2"/>
        <v>164.64</v>
      </c>
      <c r="F25" s="89">
        <f t="shared" si="2"/>
        <v>37.799999999999997</v>
      </c>
      <c r="G25" s="89">
        <f t="shared" si="2"/>
        <v>79.8</v>
      </c>
      <c r="H25" s="89">
        <f t="shared" si="2"/>
        <v>75.599999999999994</v>
      </c>
      <c r="I25" s="89">
        <f t="shared" si="2"/>
        <v>27.3</v>
      </c>
      <c r="J25" s="89">
        <f t="shared" si="2"/>
        <v>67.2</v>
      </c>
      <c r="K25" s="89">
        <f t="shared" si="2"/>
        <v>6.3</v>
      </c>
      <c r="L25" s="89">
        <f t="shared" si="2"/>
        <v>182.7</v>
      </c>
      <c r="M25" s="89">
        <f t="shared" si="2"/>
        <v>535.50000000000011</v>
      </c>
      <c r="N25" s="89">
        <f t="shared" si="2"/>
        <v>336</v>
      </c>
      <c r="O25" s="89">
        <f t="shared" si="2"/>
        <v>46.2</v>
      </c>
      <c r="P25" s="89">
        <f t="shared" si="2"/>
        <v>23.520000000000003</v>
      </c>
      <c r="Q25" s="89">
        <f t="shared" si="2"/>
        <v>88.2</v>
      </c>
      <c r="R25" s="89">
        <f t="shared" si="2"/>
        <v>273</v>
      </c>
      <c r="S25" s="89">
        <f t="shared" si="2"/>
        <v>373.8</v>
      </c>
      <c r="T25" s="89">
        <f t="shared" si="2"/>
        <v>378</v>
      </c>
      <c r="U25" s="89">
        <f>SUM(C25:T25)</f>
        <v>3806.46</v>
      </c>
      <c r="V25" s="82">
        <f>U25/V2</f>
        <v>90.63</v>
      </c>
      <c r="W25" s="92">
        <f>SUM(W5:W24)</f>
        <v>90.63</v>
      </c>
    </row>
    <row r="26" spans="1:23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</row>
    <row r="27" spans="1:23">
      <c r="A27" s="83"/>
      <c r="B27" s="83" t="s">
        <v>275</v>
      </c>
      <c r="C27" s="83"/>
      <c r="D27" s="83"/>
      <c r="E27" s="83"/>
      <c r="F27" s="83"/>
      <c r="G27" s="83"/>
      <c r="H27" s="130" t="s">
        <v>233</v>
      </c>
      <c r="I27" s="131"/>
      <c r="J27" s="131"/>
      <c r="K27" s="131"/>
      <c r="L27" s="131"/>
      <c r="M27" s="131"/>
      <c r="N27" s="131"/>
      <c r="O27" s="131"/>
      <c r="P27" s="101"/>
      <c r="Q27" s="130" t="s">
        <v>234</v>
      </c>
      <c r="R27" s="130"/>
      <c r="S27" s="130"/>
      <c r="T27" s="130"/>
      <c r="U27" s="130"/>
      <c r="V27" s="130"/>
    </row>
    <row r="28" spans="1:23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</row>
    <row r="29" spans="1:23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</row>
  </sheetData>
  <mergeCells count="9">
    <mergeCell ref="A25:B25"/>
    <mergeCell ref="H27:O27"/>
    <mergeCell ref="Q27:V27"/>
    <mergeCell ref="A3:V3"/>
    <mergeCell ref="A5:A10"/>
    <mergeCell ref="A11:A21"/>
    <mergeCell ref="A22:B22"/>
    <mergeCell ref="A23:B23"/>
    <mergeCell ref="A24:B2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W29"/>
  <sheetViews>
    <sheetView topLeftCell="C10" workbookViewId="0">
      <selection activeCell="W25" sqref="W25"/>
    </sheetView>
  </sheetViews>
  <sheetFormatPr defaultRowHeight="14.4"/>
  <cols>
    <col min="1" max="1" width="4.44140625" customWidth="1"/>
    <col min="2" max="2" width="16.88671875" customWidth="1"/>
    <col min="3" max="23" width="5.6640625" customWidth="1"/>
  </cols>
  <sheetData>
    <row r="1" spans="1:23" ht="21">
      <c r="B1" s="73" t="s">
        <v>213</v>
      </c>
    </row>
    <row r="2" spans="1:23">
      <c r="W2" s="74">
        <v>42</v>
      </c>
    </row>
    <row r="3" spans="1:23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9"/>
    </row>
    <row r="4" spans="1:23" ht="96">
      <c r="A4" s="75"/>
      <c r="B4" s="76" t="s">
        <v>215</v>
      </c>
      <c r="C4" s="84" t="s">
        <v>216</v>
      </c>
      <c r="D4" s="87" t="s">
        <v>272</v>
      </c>
      <c r="E4" s="84" t="s">
        <v>217</v>
      </c>
      <c r="F4" s="84" t="s">
        <v>255</v>
      </c>
      <c r="G4" s="84" t="s">
        <v>256</v>
      </c>
      <c r="H4" s="84" t="s">
        <v>220</v>
      </c>
      <c r="I4" s="84" t="s">
        <v>221</v>
      </c>
      <c r="J4" s="84" t="s">
        <v>222</v>
      </c>
      <c r="K4" s="84" t="s">
        <v>273</v>
      </c>
      <c r="L4" s="84" t="s">
        <v>314</v>
      </c>
      <c r="M4" s="84" t="s">
        <v>246</v>
      </c>
      <c r="N4" s="84" t="s">
        <v>27</v>
      </c>
      <c r="O4" s="84" t="s">
        <v>288</v>
      </c>
      <c r="P4" s="87" t="s">
        <v>130</v>
      </c>
      <c r="Q4" s="87" t="s">
        <v>282</v>
      </c>
      <c r="R4" s="84" t="s">
        <v>223</v>
      </c>
      <c r="S4" s="84" t="s">
        <v>224</v>
      </c>
      <c r="T4" s="77"/>
      <c r="U4" s="85"/>
      <c r="V4" s="85"/>
      <c r="W4" s="77"/>
    </row>
    <row r="5" spans="1:23" ht="27.6">
      <c r="A5" s="136" t="s">
        <v>225</v>
      </c>
      <c r="B5" s="25" t="s">
        <v>310</v>
      </c>
      <c r="C5" s="79"/>
      <c r="D5" s="79"/>
      <c r="E5" s="79"/>
      <c r="F5" s="79"/>
      <c r="G5" s="79"/>
      <c r="H5" s="79"/>
      <c r="I5" s="79"/>
      <c r="J5" s="79">
        <v>2E-3</v>
      </c>
      <c r="K5" s="79"/>
      <c r="L5" s="79">
        <v>0.03</v>
      </c>
      <c r="M5" s="79">
        <v>0.05</v>
      </c>
      <c r="N5" s="79">
        <v>0.01</v>
      </c>
      <c r="O5" s="79"/>
      <c r="P5" s="79"/>
      <c r="Q5" s="79"/>
      <c r="R5" s="79">
        <v>0.01</v>
      </c>
      <c r="S5" s="79"/>
      <c r="T5" s="80"/>
      <c r="U5" s="91"/>
      <c r="V5" s="91"/>
      <c r="W5" s="80"/>
    </row>
    <row r="6" spans="1:23">
      <c r="A6" s="137"/>
      <c r="B6" s="97" t="s">
        <v>288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>
        <v>0.1</v>
      </c>
      <c r="P6" s="79"/>
      <c r="Q6" s="79"/>
      <c r="R6" s="79"/>
      <c r="S6" s="79"/>
      <c r="T6" s="80"/>
      <c r="U6" s="91"/>
      <c r="V6" s="91"/>
      <c r="W6" s="80"/>
    </row>
    <row r="7" spans="1:23">
      <c r="A7" s="137"/>
      <c r="B7" s="24" t="s">
        <v>130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>
        <v>0.2</v>
      </c>
      <c r="Q7" s="79"/>
      <c r="R7" s="79"/>
      <c r="S7" s="79"/>
      <c r="T7" s="80"/>
      <c r="U7" s="91"/>
      <c r="V7" s="91"/>
      <c r="W7" s="80"/>
    </row>
    <row r="8" spans="1:23">
      <c r="A8" s="137"/>
      <c r="B8" s="24" t="s">
        <v>237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>
        <v>0.05</v>
      </c>
      <c r="T8" s="88"/>
      <c r="U8" s="91"/>
      <c r="V8" s="91"/>
      <c r="W8" s="80"/>
    </row>
    <row r="9" spans="1:23">
      <c r="A9" s="137"/>
      <c r="B9" s="4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0"/>
      <c r="V9" s="80"/>
      <c r="W9" s="80"/>
    </row>
    <row r="10" spans="1:23">
      <c r="A10" s="138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80"/>
      <c r="U10" s="80"/>
      <c r="V10" s="80"/>
      <c r="W10" s="80"/>
    </row>
    <row r="11" spans="1:23">
      <c r="A11" s="136" t="s">
        <v>226</v>
      </c>
      <c r="B11" s="24" t="s">
        <v>57</v>
      </c>
      <c r="C11" s="79"/>
      <c r="D11" s="79">
        <v>0.04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1"/>
      <c r="V11" s="91"/>
      <c r="W11" s="80"/>
    </row>
    <row r="12" spans="1:23" ht="27.6">
      <c r="A12" s="137"/>
      <c r="B12" s="24" t="s">
        <v>311</v>
      </c>
      <c r="C12" s="79">
        <v>0.04</v>
      </c>
      <c r="D12" s="79">
        <v>0.01</v>
      </c>
      <c r="E12" s="79">
        <v>0.02</v>
      </c>
      <c r="F12" s="79"/>
      <c r="G12" s="79">
        <v>0.01</v>
      </c>
      <c r="H12" s="79">
        <v>5.0000000000000001E-3</v>
      </c>
      <c r="I12" s="79">
        <v>5.0000000000000001E-3</v>
      </c>
      <c r="J12" s="79">
        <v>2E-3</v>
      </c>
      <c r="K12" s="79">
        <v>0.02</v>
      </c>
      <c r="L12" s="79"/>
      <c r="M12" s="79"/>
      <c r="N12" s="79"/>
      <c r="O12" s="79"/>
      <c r="P12" s="79"/>
      <c r="Q12" s="79"/>
      <c r="R12" s="79"/>
      <c r="S12" s="79"/>
      <c r="T12" s="79"/>
      <c r="U12" s="91"/>
      <c r="V12" s="91"/>
      <c r="W12" s="80"/>
    </row>
    <row r="13" spans="1:23" ht="15" customHeight="1">
      <c r="A13" s="137"/>
      <c r="B13" s="24" t="s">
        <v>312</v>
      </c>
      <c r="C13" s="79">
        <v>0.03</v>
      </c>
      <c r="D13" s="79"/>
      <c r="E13" s="79"/>
      <c r="F13" s="79"/>
      <c r="G13" s="79">
        <v>0.01</v>
      </c>
      <c r="H13" s="79">
        <v>5.0000000000000001E-3</v>
      </c>
      <c r="I13" s="79">
        <v>5.0000000000000001E-3</v>
      </c>
      <c r="J13" s="79">
        <v>2E-3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1"/>
      <c r="V13" s="91"/>
      <c r="W13" s="80"/>
    </row>
    <row r="14" spans="1:23">
      <c r="A14" s="137"/>
      <c r="B14" s="24" t="s">
        <v>313</v>
      </c>
      <c r="C14" s="79"/>
      <c r="D14" s="79"/>
      <c r="E14" s="79"/>
      <c r="F14" s="79">
        <v>0.1</v>
      </c>
      <c r="G14" s="79">
        <v>0.01</v>
      </c>
      <c r="H14" s="79">
        <v>5.0000000000000001E-3</v>
      </c>
      <c r="I14" s="79">
        <v>5.0000000000000001E-3</v>
      </c>
      <c r="J14" s="79">
        <v>2E-3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91"/>
      <c r="V14" s="91"/>
      <c r="W14" s="80"/>
    </row>
    <row r="15" spans="1:23" ht="27.6">
      <c r="A15" s="137"/>
      <c r="B15" s="24" t="s">
        <v>279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>
        <v>1.4999999999999999E-2</v>
      </c>
      <c r="R15" s="79">
        <v>0.01</v>
      </c>
      <c r="S15" s="79"/>
      <c r="T15" s="79"/>
      <c r="U15" s="91"/>
      <c r="V15" s="91"/>
      <c r="W15" s="80"/>
    </row>
    <row r="16" spans="1:23">
      <c r="A16" s="137"/>
      <c r="B16" s="24" t="s">
        <v>237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>
        <v>0.05</v>
      </c>
      <c r="T16" s="79"/>
      <c r="U16" s="80"/>
      <c r="V16" s="80"/>
      <c r="W16" s="80"/>
    </row>
    <row r="17" spans="1:23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80"/>
      <c r="V17" s="80"/>
      <c r="W17" s="80"/>
    </row>
    <row r="18" spans="1:23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80"/>
      <c r="V18" s="80"/>
      <c r="W18" s="80"/>
    </row>
    <row r="19" spans="1:23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80"/>
      <c r="U19" s="80"/>
      <c r="V19" s="80"/>
      <c r="W19" s="80"/>
    </row>
    <row r="20" spans="1:23">
      <c r="A20" s="137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80"/>
      <c r="U20" s="80"/>
      <c r="V20" s="80"/>
      <c r="W20" s="80"/>
    </row>
    <row r="21" spans="1:23">
      <c r="A21" s="13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80"/>
      <c r="U21" s="80"/>
      <c r="V21" s="80"/>
      <c r="W21" s="80"/>
    </row>
    <row r="22" spans="1:23">
      <c r="A22" s="128" t="s">
        <v>229</v>
      </c>
      <c r="B22" s="129"/>
      <c r="C22" s="79">
        <f t="shared" ref="C22:S22" si="0">SUM(C5:C21)</f>
        <v>7.0000000000000007E-2</v>
      </c>
      <c r="D22" s="79">
        <f>SUM(D5:D21)</f>
        <v>0.05</v>
      </c>
      <c r="E22" s="79">
        <f t="shared" si="0"/>
        <v>0.02</v>
      </c>
      <c r="F22" s="79">
        <f>SUM(F5:F21)</f>
        <v>0.1</v>
      </c>
      <c r="G22" s="79">
        <f>SUM(G5:G21)</f>
        <v>0.03</v>
      </c>
      <c r="H22" s="79">
        <f t="shared" si="0"/>
        <v>1.4999999999999999E-2</v>
      </c>
      <c r="I22" s="79">
        <f t="shared" si="0"/>
        <v>1.4999999999999999E-2</v>
      </c>
      <c r="J22" s="79">
        <f t="shared" si="0"/>
        <v>8.0000000000000002E-3</v>
      </c>
      <c r="K22" s="79">
        <f>SUM(K5:K21)</f>
        <v>0.02</v>
      </c>
      <c r="L22" s="79">
        <f t="shared" si="0"/>
        <v>0.03</v>
      </c>
      <c r="M22" s="79">
        <f t="shared" si="0"/>
        <v>0.05</v>
      </c>
      <c r="N22" s="79">
        <f t="shared" si="0"/>
        <v>0.01</v>
      </c>
      <c r="O22" s="79">
        <f t="shared" si="0"/>
        <v>0.1</v>
      </c>
      <c r="P22" s="79">
        <f>SUM(P5:P21)</f>
        <v>0.2</v>
      </c>
      <c r="Q22" s="79">
        <f>SUM(Q5:Q21)</f>
        <v>1.4999999999999999E-2</v>
      </c>
      <c r="R22" s="79">
        <f t="shared" si="0"/>
        <v>0.02</v>
      </c>
      <c r="S22" s="79">
        <f t="shared" si="0"/>
        <v>0.1</v>
      </c>
      <c r="T22" s="79"/>
      <c r="U22" s="79"/>
      <c r="V22" s="79"/>
      <c r="W22" s="80"/>
    </row>
    <row r="23" spans="1:23">
      <c r="A23" s="128" t="s">
        <v>230</v>
      </c>
      <c r="B23" s="129"/>
      <c r="C23" s="79">
        <f>C22*42</f>
        <v>2.9400000000000004</v>
      </c>
      <c r="D23" s="79">
        <f t="shared" ref="D23:S23" si="1">D22*42</f>
        <v>2.1</v>
      </c>
      <c r="E23" s="79">
        <f t="shared" si="1"/>
        <v>0.84</v>
      </c>
      <c r="F23" s="79">
        <f t="shared" si="1"/>
        <v>4.2</v>
      </c>
      <c r="G23" s="79">
        <f t="shared" si="1"/>
        <v>1.26</v>
      </c>
      <c r="H23" s="79">
        <f t="shared" si="1"/>
        <v>0.63</v>
      </c>
      <c r="I23" s="79">
        <f t="shared" si="1"/>
        <v>0.63</v>
      </c>
      <c r="J23" s="79">
        <f t="shared" si="1"/>
        <v>0.33600000000000002</v>
      </c>
      <c r="K23" s="79">
        <f t="shared" si="1"/>
        <v>0.84</v>
      </c>
      <c r="L23" s="79">
        <f t="shared" si="1"/>
        <v>1.26</v>
      </c>
      <c r="M23" s="79">
        <f t="shared" si="1"/>
        <v>2.1</v>
      </c>
      <c r="N23" s="79">
        <f t="shared" si="1"/>
        <v>0.42</v>
      </c>
      <c r="O23" s="79">
        <f t="shared" si="1"/>
        <v>4.2</v>
      </c>
      <c r="P23" s="79">
        <f t="shared" si="1"/>
        <v>8.4</v>
      </c>
      <c r="Q23" s="79">
        <f t="shared" si="1"/>
        <v>0.63</v>
      </c>
      <c r="R23" s="79">
        <f t="shared" si="1"/>
        <v>0.84</v>
      </c>
      <c r="S23" s="79">
        <f t="shared" si="1"/>
        <v>4.2</v>
      </c>
      <c r="T23" s="79"/>
      <c r="U23" s="79"/>
      <c r="V23" s="79"/>
      <c r="W23" s="80"/>
    </row>
    <row r="24" spans="1:23">
      <c r="A24" s="128" t="s">
        <v>231</v>
      </c>
      <c r="B24" s="129"/>
      <c r="C24" s="81">
        <v>350</v>
      </c>
      <c r="D24" s="81">
        <v>255</v>
      </c>
      <c r="E24" s="81">
        <v>65</v>
      </c>
      <c r="F24" s="81">
        <v>45</v>
      </c>
      <c r="G24" s="81">
        <v>95</v>
      </c>
      <c r="H24" s="81">
        <v>65</v>
      </c>
      <c r="I24" s="81">
        <v>160</v>
      </c>
      <c r="J24" s="81">
        <v>25</v>
      </c>
      <c r="K24" s="81">
        <v>45</v>
      </c>
      <c r="L24" s="81">
        <v>54</v>
      </c>
      <c r="M24" s="81">
        <v>85</v>
      </c>
      <c r="N24" s="81">
        <v>800</v>
      </c>
      <c r="O24" s="89">
        <v>220</v>
      </c>
      <c r="P24" s="81">
        <v>120</v>
      </c>
      <c r="Q24" s="81">
        <v>170</v>
      </c>
      <c r="R24" s="81">
        <v>105</v>
      </c>
      <c r="S24" s="81">
        <v>65</v>
      </c>
      <c r="T24" s="81"/>
      <c r="U24" s="81"/>
      <c r="V24" s="81"/>
      <c r="W24" s="80"/>
    </row>
    <row r="25" spans="1:23">
      <c r="A25" s="128" t="s">
        <v>232</v>
      </c>
      <c r="B25" s="129"/>
      <c r="C25" s="89">
        <f>C24*C23</f>
        <v>1029.0000000000002</v>
      </c>
      <c r="D25" s="89">
        <f t="shared" ref="D25:S25" si="2">D24*D23</f>
        <v>535.5</v>
      </c>
      <c r="E25" s="89">
        <f t="shared" si="2"/>
        <v>54.6</v>
      </c>
      <c r="F25" s="89">
        <f t="shared" si="2"/>
        <v>189</v>
      </c>
      <c r="G25" s="89">
        <f t="shared" si="2"/>
        <v>119.7</v>
      </c>
      <c r="H25" s="89">
        <f t="shared" si="2"/>
        <v>40.950000000000003</v>
      </c>
      <c r="I25" s="89">
        <f t="shared" si="2"/>
        <v>100.8</v>
      </c>
      <c r="J25" s="89">
        <f t="shared" si="2"/>
        <v>8.4</v>
      </c>
      <c r="K25" s="89">
        <f t="shared" si="2"/>
        <v>37.799999999999997</v>
      </c>
      <c r="L25" s="89">
        <f t="shared" si="2"/>
        <v>68.040000000000006</v>
      </c>
      <c r="M25" s="89">
        <f t="shared" si="2"/>
        <v>178.5</v>
      </c>
      <c r="N25" s="89">
        <f t="shared" si="2"/>
        <v>336</v>
      </c>
      <c r="O25" s="89">
        <f t="shared" si="2"/>
        <v>924</v>
      </c>
      <c r="P25" s="89">
        <f t="shared" si="2"/>
        <v>1008</v>
      </c>
      <c r="Q25" s="89">
        <f t="shared" si="2"/>
        <v>107.1</v>
      </c>
      <c r="R25" s="89">
        <f t="shared" si="2"/>
        <v>88.2</v>
      </c>
      <c r="S25" s="89">
        <f t="shared" si="2"/>
        <v>273</v>
      </c>
      <c r="T25" s="89"/>
      <c r="U25" s="89"/>
      <c r="V25" s="89">
        <f>SUM(C25:U25)</f>
        <v>5098.5900000000011</v>
      </c>
      <c r="W25" s="82">
        <f>V25/W2</f>
        <v>121.39500000000002</v>
      </c>
    </row>
    <row r="26" spans="1:23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pans="1:23">
      <c r="A27" s="83"/>
      <c r="B27" s="83" t="s">
        <v>274</v>
      </c>
      <c r="C27" s="83"/>
      <c r="D27" s="83"/>
      <c r="E27" s="83"/>
      <c r="F27" s="83"/>
      <c r="G27" s="83"/>
      <c r="H27" s="130" t="s">
        <v>233</v>
      </c>
      <c r="I27" s="131"/>
      <c r="J27" s="131"/>
      <c r="K27" s="131"/>
      <c r="L27" s="131"/>
      <c r="M27" s="131"/>
      <c r="N27" s="131"/>
      <c r="O27" s="131"/>
      <c r="P27" s="130" t="s">
        <v>234</v>
      </c>
      <c r="Q27" s="130"/>
      <c r="R27" s="130"/>
      <c r="S27" s="130"/>
      <c r="T27" s="130"/>
      <c r="U27" s="130"/>
      <c r="V27" s="130"/>
      <c r="W27" s="130"/>
    </row>
    <row r="28" spans="1:23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</row>
    <row r="29" spans="1:23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</sheetData>
  <mergeCells count="9">
    <mergeCell ref="A25:B25"/>
    <mergeCell ref="H27:O27"/>
    <mergeCell ref="P27:W27"/>
    <mergeCell ref="A3:W3"/>
    <mergeCell ref="A5:A10"/>
    <mergeCell ref="A11:A21"/>
    <mergeCell ref="A22:B22"/>
    <mergeCell ref="A23:B23"/>
    <mergeCell ref="A24:B2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8"/>
  <sheetViews>
    <sheetView topLeftCell="A8" workbookViewId="0">
      <selection activeCell="E14" sqref="E14:E28"/>
    </sheetView>
  </sheetViews>
  <sheetFormatPr defaultRowHeight="14.4"/>
  <cols>
    <col min="2" max="2" width="36.33203125" customWidth="1"/>
    <col min="5" max="7" width="37" customWidth="1"/>
  </cols>
  <sheetData>
    <row r="1" spans="1:5">
      <c r="A1" s="127" t="s">
        <v>135</v>
      </c>
      <c r="B1" s="127"/>
      <c r="C1" s="127"/>
      <c r="D1" s="127"/>
      <c r="E1" s="127"/>
    </row>
    <row r="2" spans="1:5" ht="15" customHeight="1">
      <c r="A2" s="61">
        <v>1</v>
      </c>
      <c r="B2" s="62" t="s">
        <v>136</v>
      </c>
      <c r="C2" s="62"/>
      <c r="D2" s="61">
        <f>A37+1</f>
        <v>37</v>
      </c>
      <c r="E2" s="62" t="s">
        <v>137</v>
      </c>
    </row>
    <row r="3" spans="1:5" ht="15" customHeight="1">
      <c r="A3" s="61">
        <f>A2+1</f>
        <v>2</v>
      </c>
      <c r="B3" s="62" t="s">
        <v>138</v>
      </c>
      <c r="C3" s="62"/>
      <c r="D3" s="61">
        <f t="shared" ref="D3:D37" si="0">D2+1</f>
        <v>38</v>
      </c>
      <c r="E3" s="62" t="s">
        <v>139</v>
      </c>
    </row>
    <row r="4" spans="1:5" ht="15" customHeight="1">
      <c r="A4" s="61">
        <f t="shared" ref="A4:A37" si="1">A3+1</f>
        <v>3</v>
      </c>
      <c r="B4" s="62" t="s">
        <v>140</v>
      </c>
      <c r="C4" s="62"/>
      <c r="D4" s="61">
        <f t="shared" si="0"/>
        <v>39</v>
      </c>
      <c r="E4" s="62" t="s">
        <v>141</v>
      </c>
    </row>
    <row r="5" spans="1:5" ht="15" customHeight="1">
      <c r="A5" s="61">
        <f t="shared" si="1"/>
        <v>4</v>
      </c>
      <c r="B5" s="62" t="s">
        <v>142</v>
      </c>
      <c r="C5" s="62"/>
      <c r="D5" s="61">
        <f t="shared" si="0"/>
        <v>40</v>
      </c>
      <c r="E5" s="62" t="s">
        <v>143</v>
      </c>
    </row>
    <row r="6" spans="1:5" ht="15" customHeight="1">
      <c r="A6" s="61">
        <f t="shared" si="1"/>
        <v>5</v>
      </c>
      <c r="B6" s="62" t="s">
        <v>144</v>
      </c>
      <c r="C6" s="62"/>
      <c r="D6" s="61">
        <f t="shared" si="0"/>
        <v>41</v>
      </c>
      <c r="E6" s="62" t="s">
        <v>145</v>
      </c>
    </row>
    <row r="7" spans="1:5" ht="15" customHeight="1">
      <c r="A7" s="61">
        <f t="shared" si="1"/>
        <v>6</v>
      </c>
      <c r="B7" s="62" t="s">
        <v>146</v>
      </c>
      <c r="C7" s="62"/>
      <c r="D7" s="61">
        <f t="shared" si="0"/>
        <v>42</v>
      </c>
      <c r="E7" s="62" t="s">
        <v>147</v>
      </c>
    </row>
    <row r="8" spans="1:5" ht="15" customHeight="1">
      <c r="A8" s="61">
        <f t="shared" si="1"/>
        <v>7</v>
      </c>
      <c r="B8" s="62" t="s">
        <v>148</v>
      </c>
      <c r="C8" s="62"/>
      <c r="D8" s="61">
        <f t="shared" si="0"/>
        <v>43</v>
      </c>
      <c r="E8" s="62" t="s">
        <v>149</v>
      </c>
    </row>
    <row r="9" spans="1:5" ht="15" customHeight="1">
      <c r="A9" s="61">
        <f t="shared" si="1"/>
        <v>8</v>
      </c>
      <c r="B9" s="62" t="s">
        <v>150</v>
      </c>
      <c r="C9" s="62"/>
      <c r="D9" s="61">
        <f t="shared" si="0"/>
        <v>44</v>
      </c>
      <c r="E9" s="62" t="s">
        <v>151</v>
      </c>
    </row>
    <row r="10" spans="1:5" ht="15" customHeight="1">
      <c r="A10" s="61">
        <f t="shared" si="1"/>
        <v>9</v>
      </c>
      <c r="B10" s="62" t="s">
        <v>152</v>
      </c>
      <c r="C10" s="62"/>
      <c r="D10" s="61">
        <f t="shared" si="0"/>
        <v>45</v>
      </c>
      <c r="E10" s="62" t="s">
        <v>124</v>
      </c>
    </row>
    <row r="11" spans="1:5" ht="15" customHeight="1">
      <c r="A11" s="61">
        <f t="shared" si="1"/>
        <v>10</v>
      </c>
      <c r="B11" s="62" t="s">
        <v>153</v>
      </c>
      <c r="C11" s="62"/>
      <c r="D11" s="61">
        <f t="shared" si="0"/>
        <v>46</v>
      </c>
      <c r="E11" s="62" t="s">
        <v>154</v>
      </c>
    </row>
    <row r="12" spans="1:5" ht="15" customHeight="1">
      <c r="A12" s="61">
        <f t="shared" si="1"/>
        <v>11</v>
      </c>
      <c r="B12" s="62" t="s">
        <v>155</v>
      </c>
      <c r="C12" s="62"/>
      <c r="D12" s="61">
        <f t="shared" si="0"/>
        <v>47</v>
      </c>
      <c r="E12" s="62" t="s">
        <v>156</v>
      </c>
    </row>
    <row r="13" spans="1:5" ht="15" customHeight="1">
      <c r="A13" s="61">
        <f t="shared" si="1"/>
        <v>12</v>
      </c>
      <c r="B13" s="62" t="s">
        <v>157</v>
      </c>
      <c r="C13" s="62"/>
      <c r="D13" s="61">
        <f t="shared" si="0"/>
        <v>48</v>
      </c>
    </row>
    <row r="14" spans="1:5" ht="15" customHeight="1">
      <c r="A14" s="61">
        <f t="shared" si="1"/>
        <v>13</v>
      </c>
      <c r="B14" s="62" t="s">
        <v>159</v>
      </c>
      <c r="C14" s="62"/>
      <c r="D14" s="61">
        <f t="shared" si="0"/>
        <v>49</v>
      </c>
      <c r="E14" s="62" t="s">
        <v>158</v>
      </c>
    </row>
    <row r="15" spans="1:5" ht="24.9" customHeight="1">
      <c r="A15" s="61">
        <f t="shared" si="1"/>
        <v>14</v>
      </c>
      <c r="B15" s="62" t="s">
        <v>161</v>
      </c>
      <c r="C15" s="62"/>
      <c r="D15" s="61">
        <f t="shared" si="0"/>
        <v>50</v>
      </c>
      <c r="E15" s="62" t="s">
        <v>160</v>
      </c>
    </row>
    <row r="16" spans="1:5" ht="15" customHeight="1">
      <c r="A16" s="61">
        <f t="shared" si="1"/>
        <v>15</v>
      </c>
      <c r="B16" s="62" t="s">
        <v>163</v>
      </c>
      <c r="C16" s="62"/>
      <c r="D16" s="61">
        <f t="shared" si="0"/>
        <v>51</v>
      </c>
      <c r="E16" s="62" t="s">
        <v>162</v>
      </c>
    </row>
    <row r="17" spans="1:5" ht="15" customHeight="1">
      <c r="A17" s="61">
        <f t="shared" si="1"/>
        <v>16</v>
      </c>
      <c r="B17" s="62" t="s">
        <v>165</v>
      </c>
      <c r="C17" s="62"/>
      <c r="D17" s="61">
        <f t="shared" si="0"/>
        <v>52</v>
      </c>
      <c r="E17" s="62" t="s">
        <v>164</v>
      </c>
    </row>
    <row r="18" spans="1:5" ht="15" customHeight="1">
      <c r="A18" s="61">
        <f t="shared" si="1"/>
        <v>17</v>
      </c>
      <c r="B18" s="62" t="s">
        <v>167</v>
      </c>
      <c r="C18" s="62"/>
      <c r="D18" s="61">
        <f t="shared" si="0"/>
        <v>53</v>
      </c>
      <c r="E18" s="62" t="s">
        <v>166</v>
      </c>
    </row>
    <row r="19" spans="1:5" ht="15" customHeight="1">
      <c r="A19" s="61">
        <f t="shared" si="1"/>
        <v>18</v>
      </c>
      <c r="B19" s="62" t="s">
        <v>169</v>
      </c>
      <c r="C19" s="62"/>
      <c r="D19" s="61">
        <f t="shared" si="0"/>
        <v>54</v>
      </c>
      <c r="E19" s="62" t="s">
        <v>168</v>
      </c>
    </row>
    <row r="20" spans="1:5" ht="15" customHeight="1">
      <c r="A20" s="61">
        <f t="shared" si="1"/>
        <v>19</v>
      </c>
      <c r="B20" s="62" t="s">
        <v>171</v>
      </c>
      <c r="C20" s="62"/>
      <c r="D20" s="61">
        <f t="shared" si="0"/>
        <v>55</v>
      </c>
      <c r="E20" s="62" t="s">
        <v>170</v>
      </c>
    </row>
    <row r="21" spans="1:5" ht="15" customHeight="1">
      <c r="A21" s="61">
        <f t="shared" si="1"/>
        <v>20</v>
      </c>
      <c r="B21" s="62" t="s">
        <v>173</v>
      </c>
      <c r="C21" s="62"/>
      <c r="D21" s="61">
        <f t="shared" si="0"/>
        <v>56</v>
      </c>
      <c r="E21" s="62" t="s">
        <v>172</v>
      </c>
    </row>
    <row r="22" spans="1:5" ht="15" customHeight="1">
      <c r="A22" s="61">
        <f t="shared" si="1"/>
        <v>21</v>
      </c>
      <c r="B22" s="62" t="s">
        <v>175</v>
      </c>
      <c r="C22" s="62"/>
      <c r="D22" s="61">
        <f t="shared" si="0"/>
        <v>57</v>
      </c>
      <c r="E22" s="62" t="s">
        <v>174</v>
      </c>
    </row>
    <row r="23" spans="1:5" ht="15" customHeight="1">
      <c r="A23" s="61">
        <f t="shared" si="1"/>
        <v>22</v>
      </c>
      <c r="B23" s="62" t="s">
        <v>177</v>
      </c>
      <c r="C23" s="62"/>
      <c r="D23" s="61">
        <f t="shared" si="0"/>
        <v>58</v>
      </c>
      <c r="E23" s="63" t="s">
        <v>176</v>
      </c>
    </row>
    <row r="24" spans="1:5" ht="15" customHeight="1">
      <c r="A24" s="61">
        <f t="shared" si="1"/>
        <v>23</v>
      </c>
      <c r="B24" s="62" t="s">
        <v>179</v>
      </c>
      <c r="C24" s="62"/>
      <c r="D24" s="61">
        <f t="shared" si="0"/>
        <v>59</v>
      </c>
      <c r="E24" s="63" t="s">
        <v>178</v>
      </c>
    </row>
    <row r="25" spans="1:5" ht="15" customHeight="1">
      <c r="A25" s="61">
        <f t="shared" si="1"/>
        <v>24</v>
      </c>
      <c r="B25" s="62" t="s">
        <v>181</v>
      </c>
      <c r="C25" s="62"/>
      <c r="D25" s="61">
        <f t="shared" si="0"/>
        <v>60</v>
      </c>
      <c r="E25" s="63" t="s">
        <v>180</v>
      </c>
    </row>
    <row r="26" spans="1:5" ht="15" customHeight="1">
      <c r="A26" s="61">
        <f t="shared" si="1"/>
        <v>25</v>
      </c>
      <c r="B26" s="62" t="s">
        <v>183</v>
      </c>
      <c r="C26" s="62"/>
      <c r="D26" s="61">
        <f t="shared" si="0"/>
        <v>61</v>
      </c>
      <c r="E26" s="63" t="s">
        <v>182</v>
      </c>
    </row>
    <row r="27" spans="1:5" ht="15" customHeight="1">
      <c r="A27" s="61">
        <f t="shared" si="1"/>
        <v>26</v>
      </c>
      <c r="B27" s="62" t="s">
        <v>185</v>
      </c>
      <c r="C27" s="62"/>
      <c r="D27" s="61">
        <f t="shared" si="0"/>
        <v>62</v>
      </c>
      <c r="E27" s="63" t="s">
        <v>184</v>
      </c>
    </row>
    <row r="28" spans="1:5" ht="15" customHeight="1">
      <c r="A28" s="61">
        <f t="shared" si="1"/>
        <v>27</v>
      </c>
      <c r="B28" s="62" t="s">
        <v>186</v>
      </c>
      <c r="C28" s="62"/>
      <c r="D28" s="61">
        <f t="shared" si="0"/>
        <v>63</v>
      </c>
      <c r="E28" s="64"/>
    </row>
    <row r="29" spans="1:5" ht="15" customHeight="1">
      <c r="A29" s="61">
        <f t="shared" si="1"/>
        <v>28</v>
      </c>
      <c r="B29" s="62" t="s">
        <v>187</v>
      </c>
      <c r="C29" s="62"/>
      <c r="D29" s="61">
        <f t="shared" si="0"/>
        <v>64</v>
      </c>
      <c r="E29" s="64"/>
    </row>
    <row r="30" spans="1:5" ht="15" customHeight="1">
      <c r="A30" s="61">
        <f t="shared" si="1"/>
        <v>29</v>
      </c>
      <c r="B30" s="62" t="s">
        <v>32</v>
      </c>
      <c r="C30" s="62"/>
      <c r="D30" s="61">
        <f t="shared" si="0"/>
        <v>65</v>
      </c>
      <c r="E30" s="64"/>
    </row>
    <row r="31" spans="1:5" ht="15" customHeight="1">
      <c r="A31" s="61">
        <f t="shared" si="1"/>
        <v>30</v>
      </c>
      <c r="B31" s="62" t="s">
        <v>188</v>
      </c>
      <c r="C31" s="62"/>
      <c r="D31" s="61">
        <f t="shared" si="0"/>
        <v>66</v>
      </c>
      <c r="E31" s="64"/>
    </row>
    <row r="32" spans="1:5" ht="15" customHeight="1">
      <c r="A32" s="61">
        <f t="shared" si="1"/>
        <v>31</v>
      </c>
      <c r="B32" s="62" t="s">
        <v>189</v>
      </c>
      <c r="C32" s="62"/>
      <c r="D32" s="61">
        <f t="shared" si="0"/>
        <v>67</v>
      </c>
      <c r="E32" s="64"/>
    </row>
    <row r="33" spans="1:5" ht="15" customHeight="1">
      <c r="A33" s="61">
        <f t="shared" si="1"/>
        <v>32</v>
      </c>
      <c r="B33" s="62" t="s">
        <v>190</v>
      </c>
      <c r="C33" s="62"/>
      <c r="D33" s="61">
        <f t="shared" si="0"/>
        <v>68</v>
      </c>
      <c r="E33" s="64"/>
    </row>
    <row r="34" spans="1:5" ht="15" customHeight="1">
      <c r="A34" s="61">
        <f t="shared" si="1"/>
        <v>33</v>
      </c>
      <c r="B34" s="62" t="s">
        <v>191</v>
      </c>
      <c r="C34" s="62"/>
      <c r="D34" s="61">
        <f t="shared" si="0"/>
        <v>69</v>
      </c>
      <c r="E34" s="64"/>
    </row>
    <row r="35" spans="1:5" ht="15" customHeight="1">
      <c r="A35" s="61">
        <f t="shared" si="1"/>
        <v>34</v>
      </c>
      <c r="B35" s="62" t="s">
        <v>192</v>
      </c>
      <c r="C35" s="62"/>
      <c r="D35" s="61">
        <f t="shared" si="0"/>
        <v>70</v>
      </c>
      <c r="E35" s="64"/>
    </row>
    <row r="36" spans="1:5" ht="15" customHeight="1">
      <c r="A36" s="61">
        <f t="shared" si="1"/>
        <v>35</v>
      </c>
      <c r="B36" s="62" t="s">
        <v>193</v>
      </c>
      <c r="C36" s="62"/>
      <c r="D36" s="61">
        <f t="shared" si="0"/>
        <v>71</v>
      </c>
      <c r="E36" s="64"/>
    </row>
    <row r="37" spans="1:5" ht="15" customHeight="1">
      <c r="A37" s="61">
        <f t="shared" si="1"/>
        <v>36</v>
      </c>
      <c r="B37" s="62" t="s">
        <v>194</v>
      </c>
      <c r="C37" s="62"/>
      <c r="D37" s="61">
        <f t="shared" si="0"/>
        <v>72</v>
      </c>
      <c r="E37" s="64"/>
    </row>
    <row r="38" spans="1:5" ht="15" customHeight="1"/>
    <row r="39" spans="1:5" ht="15" customHeight="1"/>
    <row r="40" spans="1:5" ht="15" customHeight="1"/>
    <row r="41" spans="1:5" ht="15" customHeight="1"/>
    <row r="42" spans="1:5" ht="15" customHeight="1"/>
    <row r="43" spans="1:5" ht="15" customHeight="1"/>
    <row r="44" spans="1:5" ht="15" customHeight="1"/>
    <row r="45" spans="1:5" ht="15" customHeight="1"/>
    <row r="46" spans="1:5" ht="15" customHeight="1"/>
    <row r="47" spans="1:5" ht="15" customHeight="1"/>
    <row r="48" spans="1:5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</sheetData>
  <mergeCells count="1">
    <mergeCell ref="A1:E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9"/>
  <sheetViews>
    <sheetView topLeftCell="A10" workbookViewId="0">
      <selection activeCell="U25" sqref="U25"/>
    </sheetView>
  </sheetViews>
  <sheetFormatPr defaultRowHeight="14.4"/>
  <cols>
    <col min="1" max="1" width="4.44140625" customWidth="1"/>
    <col min="2" max="2" width="16.88671875" customWidth="1"/>
    <col min="3" max="21" width="5.6640625" customWidth="1"/>
  </cols>
  <sheetData>
    <row r="1" spans="1:21" ht="21">
      <c r="B1" s="73" t="s">
        <v>213</v>
      </c>
    </row>
    <row r="2" spans="1:21">
      <c r="U2" s="74">
        <v>59</v>
      </c>
    </row>
    <row r="3" spans="1:21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4"/>
      <c r="S3" s="134"/>
      <c r="T3" s="134"/>
      <c r="U3" s="135"/>
    </row>
    <row r="4" spans="1:21" ht="105">
      <c r="A4" s="75"/>
      <c r="B4" s="76" t="s">
        <v>215</v>
      </c>
      <c r="C4" s="84" t="s">
        <v>216</v>
      </c>
      <c r="D4" s="84" t="s">
        <v>217</v>
      </c>
      <c r="E4" s="84" t="s">
        <v>243</v>
      </c>
      <c r="F4" s="84" t="s">
        <v>244</v>
      </c>
      <c r="G4" s="84" t="s">
        <v>219</v>
      </c>
      <c r="H4" s="84" t="s">
        <v>220</v>
      </c>
      <c r="I4" s="84" t="s">
        <v>221</v>
      </c>
      <c r="J4" s="84" t="s">
        <v>222</v>
      </c>
      <c r="K4" s="84" t="s">
        <v>245</v>
      </c>
      <c r="L4" s="84" t="s">
        <v>246</v>
      </c>
      <c r="M4" s="84" t="s">
        <v>27</v>
      </c>
      <c r="N4" s="84" t="s">
        <v>247</v>
      </c>
      <c r="O4" s="87" t="s">
        <v>248</v>
      </c>
      <c r="P4" s="84" t="s">
        <v>223</v>
      </c>
      <c r="Q4" s="84" t="s">
        <v>224</v>
      </c>
      <c r="R4" s="85" t="s">
        <v>249</v>
      </c>
      <c r="S4" s="77" t="s">
        <v>238</v>
      </c>
      <c r="T4" s="77"/>
      <c r="U4" s="77"/>
    </row>
    <row r="5" spans="1:21" ht="27.6">
      <c r="A5" s="136" t="s">
        <v>225</v>
      </c>
      <c r="B5" s="25" t="s">
        <v>235</v>
      </c>
      <c r="C5" s="79"/>
      <c r="D5" s="79"/>
      <c r="E5" s="79"/>
      <c r="F5" s="79"/>
      <c r="G5" s="79"/>
      <c r="H5" s="79"/>
      <c r="I5" s="79"/>
      <c r="J5" s="79">
        <v>2E-3</v>
      </c>
      <c r="K5" s="79">
        <v>0.03</v>
      </c>
      <c r="L5" s="79">
        <v>0.05</v>
      </c>
      <c r="M5" s="79">
        <v>0.01</v>
      </c>
      <c r="N5" s="79"/>
      <c r="O5" s="79"/>
      <c r="P5" s="79">
        <v>1.4999999999999999E-2</v>
      </c>
      <c r="Q5" s="79"/>
      <c r="R5" s="79"/>
      <c r="S5" s="80"/>
      <c r="T5" s="80"/>
      <c r="U5" s="80"/>
    </row>
    <row r="6" spans="1:21">
      <c r="A6" s="137"/>
      <c r="B6" s="25" t="s">
        <v>236</v>
      </c>
      <c r="C6" s="79"/>
      <c r="D6" s="79"/>
      <c r="E6" s="79"/>
      <c r="F6" s="79"/>
      <c r="G6" s="79"/>
      <c r="H6" s="79"/>
      <c r="I6" s="79"/>
      <c r="J6" s="79"/>
      <c r="K6" s="79"/>
      <c r="L6" s="79">
        <v>0.05</v>
      </c>
      <c r="M6" s="79"/>
      <c r="N6" s="79">
        <v>1E-3</v>
      </c>
      <c r="O6" s="79"/>
      <c r="P6" s="79">
        <v>1.4999999999999999E-2</v>
      </c>
      <c r="Q6" s="79"/>
      <c r="R6" s="79"/>
      <c r="S6" s="80"/>
      <c r="T6" s="80"/>
      <c r="U6" s="80"/>
    </row>
    <row r="7" spans="1:21">
      <c r="A7" s="137"/>
      <c r="B7" s="24" t="s">
        <v>237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>
        <v>0.05</v>
      </c>
      <c r="R7" s="79"/>
      <c r="S7" s="80"/>
      <c r="T7" s="80"/>
      <c r="U7" s="80"/>
    </row>
    <row r="8" spans="1:21">
      <c r="A8" s="137"/>
      <c r="B8" s="25" t="s">
        <v>238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88">
        <v>0.01</v>
      </c>
      <c r="T8" s="80"/>
      <c r="U8" s="80"/>
    </row>
    <row r="9" spans="1:21">
      <c r="A9" s="137"/>
      <c r="B9" s="4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80"/>
      <c r="U9" s="80"/>
    </row>
    <row r="10" spans="1:21">
      <c r="A10" s="138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80"/>
      <c r="T10" s="80"/>
      <c r="U10" s="80"/>
    </row>
    <row r="11" spans="1:21" ht="27.6">
      <c r="A11" s="136" t="s">
        <v>226</v>
      </c>
      <c r="B11" s="24" t="s">
        <v>239</v>
      </c>
      <c r="C11" s="79">
        <v>0.04</v>
      </c>
      <c r="D11" s="79">
        <v>0.02</v>
      </c>
      <c r="E11" s="79"/>
      <c r="F11" s="79">
        <v>0.02</v>
      </c>
      <c r="G11" s="79"/>
      <c r="H11" s="79">
        <v>5.0000000000000001E-3</v>
      </c>
      <c r="I11" s="79">
        <v>5.0000000000000001E-3</v>
      </c>
      <c r="J11" s="79">
        <v>2E-3</v>
      </c>
      <c r="K11" s="79"/>
      <c r="L11" s="79"/>
      <c r="M11" s="79"/>
      <c r="N11" s="79"/>
      <c r="O11" s="79"/>
      <c r="P11" s="79"/>
      <c r="Q11" s="79"/>
      <c r="R11" s="79"/>
      <c r="S11" s="79"/>
      <c r="T11" s="80"/>
      <c r="U11" s="80"/>
    </row>
    <row r="12" spans="1:21">
      <c r="A12" s="137"/>
      <c r="B12" s="24" t="s">
        <v>240</v>
      </c>
      <c r="C12" s="79">
        <v>0.03</v>
      </c>
      <c r="D12" s="79"/>
      <c r="E12" s="79"/>
      <c r="F12" s="79"/>
      <c r="G12" s="79">
        <v>5.0000000000000001E-3</v>
      </c>
      <c r="H12" s="79">
        <v>5.0000000000000001E-3</v>
      </c>
      <c r="I12" s="79">
        <v>5.0000000000000001E-3</v>
      </c>
      <c r="J12" s="79">
        <v>2E-3</v>
      </c>
      <c r="K12" s="79"/>
      <c r="L12" s="79"/>
      <c r="M12" s="79"/>
      <c r="N12" s="79"/>
      <c r="O12" s="79"/>
      <c r="P12" s="79"/>
      <c r="Q12" s="79"/>
      <c r="R12" s="79"/>
      <c r="S12" s="79"/>
      <c r="T12" s="80"/>
      <c r="U12" s="80"/>
    </row>
    <row r="13" spans="1:21">
      <c r="A13" s="137"/>
      <c r="B13" s="24" t="s">
        <v>241</v>
      </c>
      <c r="C13" s="79"/>
      <c r="D13" s="79"/>
      <c r="E13" s="79">
        <v>0.03</v>
      </c>
      <c r="F13" s="79"/>
      <c r="G13" s="79"/>
      <c r="H13" s="79">
        <v>5.0000000000000001E-3</v>
      </c>
      <c r="I13" s="79">
        <v>5.0000000000000001E-3</v>
      </c>
      <c r="J13" s="79">
        <v>2E-3</v>
      </c>
      <c r="K13" s="79"/>
      <c r="L13" s="79"/>
      <c r="M13" s="79"/>
      <c r="N13" s="79"/>
      <c r="O13" s="79"/>
      <c r="P13" s="79"/>
      <c r="Q13" s="79"/>
      <c r="R13" s="79"/>
      <c r="S13" s="79"/>
      <c r="T13" s="80"/>
      <c r="U13" s="80"/>
    </row>
    <row r="14" spans="1:21">
      <c r="A14" s="137"/>
      <c r="B14" s="24" t="s">
        <v>48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>
        <v>1E-3</v>
      </c>
      <c r="P14" s="79">
        <v>1.4999999999999999E-2</v>
      </c>
      <c r="Q14" s="79"/>
      <c r="R14" s="79">
        <v>1E-3</v>
      </c>
      <c r="S14" s="79"/>
      <c r="T14" s="80"/>
      <c r="U14" s="80"/>
    </row>
    <row r="15" spans="1:21">
      <c r="A15" s="137"/>
      <c r="B15" s="25" t="s">
        <v>242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>
        <v>0.05</v>
      </c>
      <c r="R15" s="79"/>
      <c r="S15" s="79"/>
      <c r="T15" s="80"/>
      <c r="U15" s="80"/>
    </row>
    <row r="16" spans="1:21">
      <c r="A16" s="137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80"/>
      <c r="U16" s="80"/>
    </row>
    <row r="17" spans="1:21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80"/>
      <c r="U17" s="80"/>
    </row>
    <row r="18" spans="1:21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80"/>
      <c r="U18" s="80"/>
    </row>
    <row r="19" spans="1:21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80"/>
      <c r="T19" s="80"/>
      <c r="U19" s="80"/>
    </row>
    <row r="20" spans="1:21">
      <c r="A20" s="137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80"/>
      <c r="T20" s="80"/>
      <c r="U20" s="80"/>
    </row>
    <row r="21" spans="1:21">
      <c r="A21" s="13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80"/>
      <c r="T21" s="80"/>
      <c r="U21" s="80"/>
    </row>
    <row r="22" spans="1:21">
      <c r="A22" s="128" t="s">
        <v>229</v>
      </c>
      <c r="B22" s="129"/>
      <c r="C22" s="79">
        <f t="shared" ref="C22:S22" si="0">SUM(C5:C21)</f>
        <v>7.0000000000000007E-2</v>
      </c>
      <c r="D22" s="79">
        <f t="shared" si="0"/>
        <v>0.02</v>
      </c>
      <c r="E22" s="79">
        <f t="shared" si="0"/>
        <v>0.03</v>
      </c>
      <c r="F22" s="79">
        <f>SUM(F11:F21)</f>
        <v>0.02</v>
      </c>
      <c r="G22" s="79">
        <f t="shared" si="0"/>
        <v>5.0000000000000001E-3</v>
      </c>
      <c r="H22" s="79">
        <f t="shared" si="0"/>
        <v>1.4999999999999999E-2</v>
      </c>
      <c r="I22" s="79">
        <f t="shared" si="0"/>
        <v>1.4999999999999999E-2</v>
      </c>
      <c r="J22" s="79">
        <f t="shared" si="0"/>
        <v>8.0000000000000002E-3</v>
      </c>
      <c r="K22" s="79">
        <f t="shared" si="0"/>
        <v>0.03</v>
      </c>
      <c r="L22" s="79">
        <f t="shared" si="0"/>
        <v>0.1</v>
      </c>
      <c r="M22" s="79">
        <f t="shared" si="0"/>
        <v>0.01</v>
      </c>
      <c r="N22" s="79">
        <f t="shared" si="0"/>
        <v>1E-3</v>
      </c>
      <c r="O22" s="79">
        <f>SUM(O5:O21)</f>
        <v>1E-3</v>
      </c>
      <c r="P22" s="79">
        <f t="shared" si="0"/>
        <v>4.4999999999999998E-2</v>
      </c>
      <c r="Q22" s="79">
        <f t="shared" si="0"/>
        <v>0.1</v>
      </c>
      <c r="R22" s="79">
        <f t="shared" si="0"/>
        <v>1E-3</v>
      </c>
      <c r="S22" s="79">
        <f t="shared" si="0"/>
        <v>0.01</v>
      </c>
      <c r="T22" s="80"/>
      <c r="U22" s="80"/>
    </row>
    <row r="23" spans="1:21">
      <c r="A23" s="128" t="s">
        <v>230</v>
      </c>
      <c r="B23" s="129"/>
      <c r="C23" s="79">
        <f>C22*59</f>
        <v>4.1300000000000008</v>
      </c>
      <c r="D23" s="79">
        <f t="shared" ref="D23:S23" si="1">D22*59</f>
        <v>1.18</v>
      </c>
      <c r="E23" s="79">
        <f t="shared" si="1"/>
        <v>1.77</v>
      </c>
      <c r="F23" s="79">
        <f t="shared" si="1"/>
        <v>1.18</v>
      </c>
      <c r="G23" s="79">
        <f t="shared" si="1"/>
        <v>0.29499999999999998</v>
      </c>
      <c r="H23" s="79">
        <f t="shared" si="1"/>
        <v>0.88500000000000001</v>
      </c>
      <c r="I23" s="79">
        <f t="shared" si="1"/>
        <v>0.88500000000000001</v>
      </c>
      <c r="J23" s="79">
        <f t="shared" si="1"/>
        <v>0.47200000000000003</v>
      </c>
      <c r="K23" s="79">
        <f t="shared" si="1"/>
        <v>1.77</v>
      </c>
      <c r="L23" s="79">
        <f t="shared" si="1"/>
        <v>5.9</v>
      </c>
      <c r="M23" s="79">
        <f t="shared" si="1"/>
        <v>0.59</v>
      </c>
      <c r="N23" s="79">
        <f t="shared" si="1"/>
        <v>5.9000000000000004E-2</v>
      </c>
      <c r="O23" s="79">
        <f t="shared" si="1"/>
        <v>5.9000000000000004E-2</v>
      </c>
      <c r="P23" s="79">
        <f t="shared" si="1"/>
        <v>2.6549999999999998</v>
      </c>
      <c r="Q23" s="79">
        <f t="shared" si="1"/>
        <v>5.9</v>
      </c>
      <c r="R23" s="79">
        <f t="shared" si="1"/>
        <v>5.9000000000000004E-2</v>
      </c>
      <c r="S23" s="79">
        <f t="shared" si="1"/>
        <v>0.59</v>
      </c>
      <c r="T23" s="80"/>
      <c r="U23" s="80"/>
    </row>
    <row r="24" spans="1:21">
      <c r="A24" s="128" t="s">
        <v>231</v>
      </c>
      <c r="B24" s="129"/>
      <c r="C24" s="81">
        <v>350</v>
      </c>
      <c r="D24" s="81">
        <v>65</v>
      </c>
      <c r="E24" s="81">
        <v>98</v>
      </c>
      <c r="F24" s="81">
        <v>75</v>
      </c>
      <c r="G24" s="81">
        <v>180</v>
      </c>
      <c r="H24" s="81">
        <v>65</v>
      </c>
      <c r="I24" s="81">
        <v>160</v>
      </c>
      <c r="J24" s="81">
        <v>25</v>
      </c>
      <c r="K24" s="81">
        <v>82</v>
      </c>
      <c r="L24" s="81">
        <v>85</v>
      </c>
      <c r="M24" s="81">
        <v>800</v>
      </c>
      <c r="N24" s="81">
        <v>850</v>
      </c>
      <c r="O24" s="81">
        <v>560</v>
      </c>
      <c r="P24" s="81">
        <v>105</v>
      </c>
      <c r="Q24" s="81">
        <v>65</v>
      </c>
      <c r="R24" s="81">
        <v>290</v>
      </c>
      <c r="S24" s="81">
        <v>890</v>
      </c>
      <c r="T24" s="80"/>
      <c r="U24" s="80"/>
    </row>
    <row r="25" spans="1:21">
      <c r="A25" s="128" t="s">
        <v>232</v>
      </c>
      <c r="B25" s="129"/>
      <c r="C25" s="89">
        <f>C24*C23</f>
        <v>1445.5000000000002</v>
      </c>
      <c r="D25" s="81">
        <f t="shared" ref="D25:S25" si="2">D24*D23</f>
        <v>76.7</v>
      </c>
      <c r="E25" s="81">
        <f t="shared" si="2"/>
        <v>173.46</v>
      </c>
      <c r="F25" s="81">
        <f t="shared" si="2"/>
        <v>88.5</v>
      </c>
      <c r="G25" s="81">
        <f t="shared" si="2"/>
        <v>53.099999999999994</v>
      </c>
      <c r="H25" s="81">
        <f t="shared" si="2"/>
        <v>57.524999999999999</v>
      </c>
      <c r="I25" s="81">
        <f t="shared" si="2"/>
        <v>141.6</v>
      </c>
      <c r="J25" s="81">
        <f t="shared" si="2"/>
        <v>11.8</v>
      </c>
      <c r="K25" s="81">
        <f t="shared" si="2"/>
        <v>145.14000000000001</v>
      </c>
      <c r="L25" s="81">
        <f t="shared" si="2"/>
        <v>501.50000000000006</v>
      </c>
      <c r="M25" s="81">
        <f t="shared" si="2"/>
        <v>472</v>
      </c>
      <c r="N25" s="81">
        <f t="shared" si="2"/>
        <v>50.150000000000006</v>
      </c>
      <c r="O25" s="81">
        <f t="shared" si="2"/>
        <v>33.04</v>
      </c>
      <c r="P25" s="81">
        <f t="shared" si="2"/>
        <v>278.77499999999998</v>
      </c>
      <c r="Q25" s="81">
        <f t="shared" si="2"/>
        <v>383.5</v>
      </c>
      <c r="R25" s="81">
        <f t="shared" si="2"/>
        <v>17.11</v>
      </c>
      <c r="S25" s="81">
        <f t="shared" si="2"/>
        <v>525.1</v>
      </c>
      <c r="T25" s="89">
        <f>SUM(C25:S25)</f>
        <v>4454.5000000000009</v>
      </c>
      <c r="U25" s="82">
        <f>T25/U2</f>
        <v>75.500000000000014</v>
      </c>
    </row>
    <row r="26" spans="1:21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</row>
    <row r="27" spans="1:21">
      <c r="A27" s="83"/>
      <c r="B27" s="83" t="s">
        <v>275</v>
      </c>
      <c r="C27" s="83"/>
      <c r="D27" s="83"/>
      <c r="E27" s="83"/>
      <c r="F27" s="83"/>
      <c r="G27" s="130" t="s">
        <v>233</v>
      </c>
      <c r="H27" s="131"/>
      <c r="I27" s="131"/>
      <c r="J27" s="131"/>
      <c r="K27" s="131"/>
      <c r="L27" s="131"/>
      <c r="M27" s="131"/>
      <c r="N27" s="131"/>
      <c r="O27" s="86"/>
      <c r="P27" s="130" t="s">
        <v>234</v>
      </c>
      <c r="Q27" s="130"/>
      <c r="R27" s="130"/>
      <c r="S27" s="130"/>
      <c r="T27" s="130"/>
      <c r="U27" s="130"/>
    </row>
    <row r="28" spans="1:21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</row>
    <row r="29" spans="1:21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</row>
  </sheetData>
  <mergeCells count="9">
    <mergeCell ref="A25:B25"/>
    <mergeCell ref="G27:N27"/>
    <mergeCell ref="P27:U27"/>
    <mergeCell ref="A3:U3"/>
    <mergeCell ref="A5:A10"/>
    <mergeCell ref="A11:A21"/>
    <mergeCell ref="A22:B22"/>
    <mergeCell ref="A23:B23"/>
    <mergeCell ref="A24:B24"/>
  </mergeCells>
  <printOptions horizontalCentered="1" verticalCentered="1"/>
  <pageMargins left="0" right="0" top="0" bottom="0" header="0" footer="0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29"/>
  <sheetViews>
    <sheetView workbookViewId="0">
      <selection activeCell="C23" sqref="C23:T23"/>
    </sheetView>
  </sheetViews>
  <sheetFormatPr defaultRowHeight="14.4"/>
  <cols>
    <col min="1" max="1" width="4.44140625" customWidth="1"/>
    <col min="2" max="2" width="16.88671875" customWidth="1"/>
    <col min="3" max="22" width="5.6640625" customWidth="1"/>
  </cols>
  <sheetData>
    <row r="1" spans="1:22" ht="21">
      <c r="B1" s="73" t="s">
        <v>213</v>
      </c>
    </row>
    <row r="2" spans="1:22">
      <c r="V2" s="74">
        <v>59</v>
      </c>
    </row>
    <row r="3" spans="1:22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4"/>
      <c r="T3" s="134"/>
      <c r="U3" s="134"/>
      <c r="V3" s="134"/>
    </row>
    <row r="4" spans="1:22" ht="109.8">
      <c r="A4" s="75"/>
      <c r="B4" s="76" t="s">
        <v>215</v>
      </c>
      <c r="C4" s="84" t="s">
        <v>216</v>
      </c>
      <c r="D4" s="84" t="s">
        <v>217</v>
      </c>
      <c r="E4" s="84" t="s">
        <v>254</v>
      </c>
      <c r="F4" s="84" t="s">
        <v>243</v>
      </c>
      <c r="G4" s="84" t="s">
        <v>255</v>
      </c>
      <c r="H4" s="84" t="s">
        <v>256</v>
      </c>
      <c r="I4" s="84" t="s">
        <v>219</v>
      </c>
      <c r="J4" s="84" t="s">
        <v>220</v>
      </c>
      <c r="K4" s="84" t="s">
        <v>221</v>
      </c>
      <c r="L4" s="84" t="s">
        <v>222</v>
      </c>
      <c r="M4" s="84" t="s">
        <v>257</v>
      </c>
      <c r="N4" s="84" t="s">
        <v>246</v>
      </c>
      <c r="O4" s="84" t="s">
        <v>27</v>
      </c>
      <c r="P4" s="87" t="s">
        <v>248</v>
      </c>
      <c r="Q4" s="84" t="s">
        <v>223</v>
      </c>
      <c r="R4" s="84" t="s">
        <v>224</v>
      </c>
      <c r="S4" s="85" t="s">
        <v>258</v>
      </c>
      <c r="T4" s="90" t="s">
        <v>57</v>
      </c>
      <c r="U4" s="77"/>
      <c r="V4" s="77"/>
    </row>
    <row r="5" spans="1:22">
      <c r="A5" s="136" t="s">
        <v>225</v>
      </c>
      <c r="B5" s="25" t="s">
        <v>250</v>
      </c>
      <c r="C5" s="79"/>
      <c r="D5" s="79"/>
      <c r="E5" s="79"/>
      <c r="F5" s="79"/>
      <c r="G5" s="79"/>
      <c r="H5" s="79"/>
      <c r="I5" s="79"/>
      <c r="J5" s="79"/>
      <c r="K5" s="79"/>
      <c r="L5" s="79">
        <v>2E-3</v>
      </c>
      <c r="M5" s="79">
        <v>0.03</v>
      </c>
      <c r="N5" s="79">
        <v>0.03</v>
      </c>
      <c r="O5" s="79">
        <v>5.0000000000000001E-3</v>
      </c>
      <c r="P5" s="79"/>
      <c r="Q5" s="79"/>
      <c r="R5" s="79">
        <v>0.01</v>
      </c>
      <c r="S5" s="79"/>
      <c r="T5" s="80"/>
      <c r="U5" s="80"/>
      <c r="V5" s="80"/>
    </row>
    <row r="6" spans="1:22" ht="27.6">
      <c r="A6" s="137"/>
      <c r="B6" s="25" t="s">
        <v>251</v>
      </c>
      <c r="C6" s="79"/>
      <c r="D6" s="79">
        <v>0.1</v>
      </c>
      <c r="E6" s="79"/>
      <c r="F6" s="79"/>
      <c r="G6" s="79"/>
      <c r="H6" s="79"/>
      <c r="I6" s="79"/>
      <c r="J6" s="79">
        <v>5.0000000000000001E-3</v>
      </c>
      <c r="K6" s="79">
        <v>5.0000000000000001E-3</v>
      </c>
      <c r="L6" s="79">
        <v>2E-3</v>
      </c>
      <c r="M6" s="79"/>
      <c r="N6" s="79"/>
      <c r="O6" s="79"/>
      <c r="P6" s="79"/>
      <c r="Q6" s="79"/>
      <c r="R6" s="79"/>
      <c r="S6" s="79"/>
      <c r="T6" s="80"/>
      <c r="U6" s="80"/>
      <c r="V6" s="80"/>
    </row>
    <row r="7" spans="1:22">
      <c r="A7" s="137"/>
      <c r="B7" s="24" t="s">
        <v>237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>
        <v>0.05</v>
      </c>
      <c r="S7" s="79"/>
      <c r="T7" s="80"/>
      <c r="U7" s="80"/>
      <c r="V7" s="80"/>
    </row>
    <row r="8" spans="1:22">
      <c r="A8" s="137"/>
      <c r="B8" s="25" t="s">
        <v>23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>
        <v>1E-3</v>
      </c>
      <c r="Q8" s="79">
        <v>1.4999999999999999E-2</v>
      </c>
      <c r="R8" s="79"/>
      <c r="S8" s="79">
        <v>1.4999999999999999E-2</v>
      </c>
      <c r="T8" s="88"/>
      <c r="U8" s="80"/>
      <c r="V8" s="80"/>
    </row>
    <row r="9" spans="1:22">
      <c r="A9" s="137"/>
      <c r="B9" s="4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0"/>
      <c r="V9" s="80"/>
    </row>
    <row r="10" spans="1:22">
      <c r="A10" s="138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80"/>
      <c r="U10" s="80"/>
      <c r="V10" s="80"/>
    </row>
    <row r="11" spans="1:22">
      <c r="A11" s="136" t="s">
        <v>226</v>
      </c>
      <c r="B11" s="28" t="s">
        <v>57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>
        <v>0.05</v>
      </c>
      <c r="U11" s="80"/>
      <c r="V11" s="80"/>
    </row>
    <row r="12" spans="1:22">
      <c r="A12" s="137"/>
      <c r="B12" s="24" t="s">
        <v>252</v>
      </c>
      <c r="C12" s="79">
        <v>0.05</v>
      </c>
      <c r="D12" s="79">
        <v>0.02</v>
      </c>
      <c r="E12" s="79">
        <v>1.4999999999999999E-2</v>
      </c>
      <c r="F12" s="79"/>
      <c r="G12" s="79"/>
      <c r="H12" s="79"/>
      <c r="I12" s="79">
        <v>5.0000000000000001E-3</v>
      </c>
      <c r="J12" s="79">
        <v>5.0000000000000001E-3</v>
      </c>
      <c r="K12" s="79">
        <v>5.0000000000000001E-3</v>
      </c>
      <c r="L12" s="79">
        <v>2E-3</v>
      </c>
      <c r="M12" s="79"/>
      <c r="N12" s="79"/>
      <c r="O12" s="79"/>
      <c r="P12" s="79"/>
      <c r="Q12" s="79"/>
      <c r="R12" s="79"/>
      <c r="S12" s="79"/>
      <c r="T12" s="79"/>
      <c r="U12" s="80"/>
      <c r="V12" s="80"/>
    </row>
    <row r="13" spans="1:22">
      <c r="A13" s="137"/>
      <c r="B13" s="24" t="s">
        <v>253</v>
      </c>
      <c r="C13" s="79"/>
      <c r="D13" s="79"/>
      <c r="E13" s="79"/>
      <c r="F13" s="79">
        <v>0.03</v>
      </c>
      <c r="G13" s="79">
        <v>0.04</v>
      </c>
      <c r="H13" s="79">
        <v>0.01</v>
      </c>
      <c r="I13" s="79">
        <v>5.0000000000000001E-3</v>
      </c>
      <c r="J13" s="79">
        <v>5.0000000000000001E-3</v>
      </c>
      <c r="K13" s="79">
        <v>5.0000000000000001E-3</v>
      </c>
      <c r="L13" s="79">
        <v>2E-3</v>
      </c>
      <c r="M13" s="79"/>
      <c r="N13" s="79"/>
      <c r="O13" s="79"/>
      <c r="P13" s="79"/>
      <c r="Q13" s="79"/>
      <c r="R13" s="79"/>
      <c r="S13" s="79"/>
      <c r="T13" s="79"/>
      <c r="U13" s="80"/>
      <c r="V13" s="80"/>
    </row>
    <row r="14" spans="1:22">
      <c r="A14" s="137"/>
      <c r="B14" s="25" t="s">
        <v>242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>
        <v>0.05</v>
      </c>
      <c r="S14" s="79"/>
      <c r="T14" s="79"/>
      <c r="U14" s="80"/>
      <c r="V14" s="80"/>
    </row>
    <row r="15" spans="1:22">
      <c r="A15" s="137"/>
      <c r="B15" s="28" t="s">
        <v>26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>
        <v>0.05</v>
      </c>
      <c r="O15" s="79"/>
      <c r="P15" s="79">
        <v>1E-3</v>
      </c>
      <c r="Q15" s="79"/>
      <c r="R15" s="79"/>
      <c r="S15" s="79"/>
      <c r="T15" s="79"/>
      <c r="U15" s="80"/>
      <c r="V15" s="80"/>
    </row>
    <row r="16" spans="1:22">
      <c r="A16" s="137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80"/>
      <c r="V16" s="80"/>
    </row>
    <row r="17" spans="1:22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80"/>
      <c r="V17" s="80"/>
    </row>
    <row r="18" spans="1:22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80"/>
      <c r="V18" s="80"/>
    </row>
    <row r="19" spans="1:22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80"/>
      <c r="U19" s="80"/>
      <c r="V19" s="80"/>
    </row>
    <row r="20" spans="1:22">
      <c r="A20" s="137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80"/>
      <c r="U20" s="80"/>
      <c r="V20" s="80"/>
    </row>
    <row r="21" spans="1:22">
      <c r="A21" s="13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80"/>
      <c r="U21" s="80"/>
      <c r="V21" s="80"/>
    </row>
    <row r="22" spans="1:22">
      <c r="A22" s="128" t="s">
        <v>229</v>
      </c>
      <c r="B22" s="129"/>
      <c r="C22" s="79">
        <f t="shared" ref="C22:T22" si="0">SUM(C5:C21)</f>
        <v>0.05</v>
      </c>
      <c r="D22" s="79">
        <f t="shared" si="0"/>
        <v>0.12000000000000001</v>
      </c>
      <c r="E22" s="79">
        <f>SUM(E5:E21)</f>
        <v>1.4999999999999999E-2</v>
      </c>
      <c r="F22" s="79">
        <f t="shared" si="0"/>
        <v>0.03</v>
      </c>
      <c r="G22" s="79">
        <f>SUM(G5:G21)</f>
        <v>0.04</v>
      </c>
      <c r="H22" s="79">
        <f>SUM(H5:H21)</f>
        <v>0.01</v>
      </c>
      <c r="I22" s="79">
        <f t="shared" si="0"/>
        <v>0.01</v>
      </c>
      <c r="J22" s="79">
        <f t="shared" si="0"/>
        <v>1.4999999999999999E-2</v>
      </c>
      <c r="K22" s="79">
        <f t="shared" si="0"/>
        <v>1.4999999999999999E-2</v>
      </c>
      <c r="L22" s="79">
        <f t="shared" si="0"/>
        <v>8.0000000000000002E-3</v>
      </c>
      <c r="M22" s="79">
        <f t="shared" si="0"/>
        <v>0.03</v>
      </c>
      <c r="N22" s="79">
        <f t="shared" si="0"/>
        <v>0.08</v>
      </c>
      <c r="O22" s="79">
        <f t="shared" si="0"/>
        <v>5.0000000000000001E-3</v>
      </c>
      <c r="P22" s="79">
        <f>SUM(P5:P21)</f>
        <v>2E-3</v>
      </c>
      <c r="Q22" s="79">
        <f t="shared" si="0"/>
        <v>1.4999999999999999E-2</v>
      </c>
      <c r="R22" s="79">
        <f t="shared" si="0"/>
        <v>0.11000000000000001</v>
      </c>
      <c r="S22" s="79">
        <f t="shared" si="0"/>
        <v>1.4999999999999999E-2</v>
      </c>
      <c r="T22" s="79">
        <f t="shared" si="0"/>
        <v>0.05</v>
      </c>
      <c r="U22" s="80"/>
      <c r="V22" s="80"/>
    </row>
    <row r="23" spans="1:22">
      <c r="A23" s="128" t="s">
        <v>230</v>
      </c>
      <c r="B23" s="129"/>
      <c r="C23" s="79">
        <f>C22*59</f>
        <v>2.95</v>
      </c>
      <c r="D23" s="79">
        <f t="shared" ref="D23:T23" si="1">D22*59</f>
        <v>7.080000000000001</v>
      </c>
      <c r="E23" s="79">
        <f t="shared" si="1"/>
        <v>0.88500000000000001</v>
      </c>
      <c r="F23" s="79">
        <f t="shared" si="1"/>
        <v>1.77</v>
      </c>
      <c r="G23" s="79">
        <f t="shared" si="1"/>
        <v>2.36</v>
      </c>
      <c r="H23" s="79">
        <f t="shared" si="1"/>
        <v>0.59</v>
      </c>
      <c r="I23" s="79">
        <f t="shared" si="1"/>
        <v>0.59</v>
      </c>
      <c r="J23" s="79">
        <f t="shared" si="1"/>
        <v>0.88500000000000001</v>
      </c>
      <c r="K23" s="79">
        <f t="shared" si="1"/>
        <v>0.88500000000000001</v>
      </c>
      <c r="L23" s="79">
        <f t="shared" si="1"/>
        <v>0.47200000000000003</v>
      </c>
      <c r="M23" s="79">
        <f t="shared" si="1"/>
        <v>1.77</v>
      </c>
      <c r="N23" s="79">
        <f t="shared" si="1"/>
        <v>4.72</v>
      </c>
      <c r="O23" s="79">
        <f t="shared" si="1"/>
        <v>0.29499999999999998</v>
      </c>
      <c r="P23" s="79">
        <f t="shared" si="1"/>
        <v>0.11800000000000001</v>
      </c>
      <c r="Q23" s="79">
        <f t="shared" si="1"/>
        <v>0.88500000000000001</v>
      </c>
      <c r="R23" s="79">
        <f t="shared" si="1"/>
        <v>6.4900000000000011</v>
      </c>
      <c r="S23" s="79">
        <f t="shared" si="1"/>
        <v>0.88500000000000001</v>
      </c>
      <c r="T23" s="79">
        <f t="shared" si="1"/>
        <v>2.95</v>
      </c>
      <c r="U23" s="80"/>
      <c r="V23" s="80"/>
    </row>
    <row r="24" spans="1:22">
      <c r="A24" s="128" t="s">
        <v>231</v>
      </c>
      <c r="B24" s="129"/>
      <c r="C24" s="81">
        <v>350</v>
      </c>
      <c r="D24" s="81">
        <v>65</v>
      </c>
      <c r="E24" s="81">
        <v>60</v>
      </c>
      <c r="F24" s="81">
        <v>98</v>
      </c>
      <c r="G24" s="81">
        <v>45</v>
      </c>
      <c r="H24" s="81">
        <v>95</v>
      </c>
      <c r="I24" s="81">
        <v>180</v>
      </c>
      <c r="J24" s="81">
        <v>65</v>
      </c>
      <c r="K24" s="81">
        <v>160</v>
      </c>
      <c r="L24" s="81">
        <v>25</v>
      </c>
      <c r="M24" s="81">
        <v>170</v>
      </c>
      <c r="N24" s="81">
        <v>85</v>
      </c>
      <c r="O24" s="81">
        <v>800</v>
      </c>
      <c r="P24" s="81">
        <v>560</v>
      </c>
      <c r="Q24" s="81">
        <v>105</v>
      </c>
      <c r="R24" s="81">
        <v>65</v>
      </c>
      <c r="S24" s="81">
        <v>490</v>
      </c>
      <c r="T24" s="81">
        <v>180</v>
      </c>
      <c r="U24" s="80"/>
      <c r="V24" s="80"/>
    </row>
    <row r="25" spans="1:22">
      <c r="A25" s="128" t="s">
        <v>232</v>
      </c>
      <c r="B25" s="129"/>
      <c r="C25" s="89">
        <f>C24*C23</f>
        <v>1032.5</v>
      </c>
      <c r="D25" s="89">
        <f t="shared" ref="D25:T25" si="2">D24*D23</f>
        <v>460.20000000000005</v>
      </c>
      <c r="E25" s="89">
        <f t="shared" si="2"/>
        <v>53.1</v>
      </c>
      <c r="F25" s="89">
        <f t="shared" si="2"/>
        <v>173.46</v>
      </c>
      <c r="G25" s="89">
        <f t="shared" si="2"/>
        <v>106.19999999999999</v>
      </c>
      <c r="H25" s="89">
        <f t="shared" si="2"/>
        <v>56.05</v>
      </c>
      <c r="I25" s="89">
        <f t="shared" si="2"/>
        <v>106.19999999999999</v>
      </c>
      <c r="J25" s="89">
        <f t="shared" si="2"/>
        <v>57.524999999999999</v>
      </c>
      <c r="K25" s="89">
        <f t="shared" si="2"/>
        <v>141.6</v>
      </c>
      <c r="L25" s="89">
        <f t="shared" si="2"/>
        <v>11.8</v>
      </c>
      <c r="M25" s="89">
        <f t="shared" si="2"/>
        <v>300.89999999999998</v>
      </c>
      <c r="N25" s="89">
        <f t="shared" si="2"/>
        <v>401.2</v>
      </c>
      <c r="O25" s="89">
        <f t="shared" si="2"/>
        <v>236</v>
      </c>
      <c r="P25" s="89">
        <f t="shared" si="2"/>
        <v>66.08</v>
      </c>
      <c r="Q25" s="89">
        <f t="shared" si="2"/>
        <v>92.924999999999997</v>
      </c>
      <c r="R25" s="89">
        <f t="shared" si="2"/>
        <v>421.85000000000008</v>
      </c>
      <c r="S25" s="89">
        <f t="shared" si="2"/>
        <v>433.65</v>
      </c>
      <c r="T25" s="89">
        <f t="shared" si="2"/>
        <v>531</v>
      </c>
      <c r="U25" s="89">
        <f>SUM(C25:T25)</f>
        <v>4682.24</v>
      </c>
      <c r="V25" s="82">
        <f>U25/V2</f>
        <v>79.36</v>
      </c>
    </row>
    <row r="26" spans="1:22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</row>
    <row r="27" spans="1:22">
      <c r="A27" s="83"/>
      <c r="B27" s="83" t="s">
        <v>274</v>
      </c>
      <c r="C27" s="83"/>
      <c r="D27" s="83"/>
      <c r="E27" s="83"/>
      <c r="F27" s="83"/>
      <c r="G27" s="83"/>
      <c r="H27" s="83"/>
      <c r="I27" s="130" t="s">
        <v>233</v>
      </c>
      <c r="J27" s="131"/>
      <c r="K27" s="131"/>
      <c r="L27" s="131"/>
      <c r="M27" s="131"/>
      <c r="N27" s="131"/>
      <c r="O27" s="131"/>
      <c r="P27" s="86"/>
      <c r="Q27" s="130" t="s">
        <v>234</v>
      </c>
      <c r="R27" s="130"/>
      <c r="S27" s="130"/>
      <c r="T27" s="130"/>
      <c r="U27" s="130"/>
      <c r="V27" s="130"/>
    </row>
    <row r="28" spans="1:22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</row>
    <row r="29" spans="1:22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</row>
  </sheetData>
  <mergeCells count="9">
    <mergeCell ref="A25:B25"/>
    <mergeCell ref="I27:O27"/>
    <mergeCell ref="Q27:V27"/>
    <mergeCell ref="A3:V3"/>
    <mergeCell ref="A5:A10"/>
    <mergeCell ref="A11:A21"/>
    <mergeCell ref="A22:B22"/>
    <mergeCell ref="A23:B23"/>
    <mergeCell ref="A24:B24"/>
  </mergeCells>
  <printOptions horizontalCentered="1" verticalCentered="1"/>
  <pageMargins left="0" right="0" top="0" bottom="0" header="0" footer="0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9"/>
  <sheetViews>
    <sheetView workbookViewId="0">
      <selection sqref="A1:XFD1048576"/>
    </sheetView>
  </sheetViews>
  <sheetFormatPr defaultRowHeight="14.4"/>
  <cols>
    <col min="1" max="1" width="4.44140625" customWidth="1"/>
    <col min="2" max="2" width="16.88671875" customWidth="1"/>
    <col min="3" max="19" width="5.6640625" customWidth="1"/>
  </cols>
  <sheetData>
    <row r="1" spans="1:19" ht="21">
      <c r="B1" s="73" t="s">
        <v>213</v>
      </c>
    </row>
    <row r="2" spans="1:19">
      <c r="S2" s="74">
        <v>59</v>
      </c>
    </row>
    <row r="3" spans="1:19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4"/>
      <c r="R3" s="134"/>
      <c r="S3" s="135"/>
    </row>
    <row r="4" spans="1:19" ht="105">
      <c r="A4" s="75"/>
      <c r="B4" s="76" t="s">
        <v>215</v>
      </c>
      <c r="C4" s="84" t="s">
        <v>216</v>
      </c>
      <c r="D4" s="84" t="s">
        <v>265</v>
      </c>
      <c r="E4" s="84" t="s">
        <v>217</v>
      </c>
      <c r="F4" s="84" t="s">
        <v>256</v>
      </c>
      <c r="G4" s="84" t="s">
        <v>220</v>
      </c>
      <c r="H4" s="84" t="s">
        <v>221</v>
      </c>
      <c r="I4" s="84" t="s">
        <v>222</v>
      </c>
      <c r="J4" s="84" t="s">
        <v>268</v>
      </c>
      <c r="K4" s="84" t="s">
        <v>246</v>
      </c>
      <c r="L4" s="84" t="s">
        <v>27</v>
      </c>
      <c r="M4" s="87" t="s">
        <v>248</v>
      </c>
      <c r="N4" s="87" t="s">
        <v>266</v>
      </c>
      <c r="O4" s="84" t="s">
        <v>223</v>
      </c>
      <c r="P4" s="84" t="s">
        <v>224</v>
      </c>
      <c r="Q4" s="77"/>
      <c r="R4" s="77"/>
      <c r="S4" s="77"/>
    </row>
    <row r="5" spans="1:19" ht="27.6">
      <c r="A5" s="136" t="s">
        <v>225</v>
      </c>
      <c r="B5" s="25" t="s">
        <v>267</v>
      </c>
      <c r="C5" s="79"/>
      <c r="D5" s="79"/>
      <c r="E5" s="79"/>
      <c r="F5" s="79"/>
      <c r="G5" s="79"/>
      <c r="H5" s="79"/>
      <c r="I5" s="79">
        <v>2E-3</v>
      </c>
      <c r="J5" s="79">
        <v>0.03</v>
      </c>
      <c r="K5" s="79">
        <v>0.05</v>
      </c>
      <c r="L5" s="79">
        <v>5.0000000000000001E-3</v>
      </c>
      <c r="M5" s="79"/>
      <c r="N5" s="79"/>
      <c r="O5" s="79">
        <v>0.01</v>
      </c>
      <c r="P5" s="79"/>
      <c r="Q5" s="80"/>
      <c r="R5" s="91"/>
      <c r="S5" s="80"/>
    </row>
    <row r="6" spans="1:19">
      <c r="A6" s="137"/>
      <c r="B6" s="24" t="s">
        <v>26</v>
      </c>
      <c r="C6" s="79"/>
      <c r="D6" s="79"/>
      <c r="E6" s="79"/>
      <c r="F6" s="79"/>
      <c r="G6" s="79"/>
      <c r="H6" s="79"/>
      <c r="I6" s="79"/>
      <c r="J6" s="79"/>
      <c r="K6" s="79">
        <v>0.05</v>
      </c>
      <c r="L6" s="79"/>
      <c r="M6" s="79">
        <v>1E-3</v>
      </c>
      <c r="N6" s="79"/>
      <c r="O6" s="79"/>
      <c r="P6" s="79"/>
      <c r="Q6" s="80"/>
      <c r="R6" s="91"/>
      <c r="S6" s="80"/>
    </row>
    <row r="7" spans="1:19">
      <c r="A7" s="137"/>
      <c r="B7" s="24" t="s">
        <v>242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>
        <v>0.05</v>
      </c>
      <c r="Q7" s="80"/>
      <c r="R7" s="91"/>
      <c r="S7" s="80"/>
    </row>
    <row r="8" spans="1:19">
      <c r="A8" s="137"/>
      <c r="B8" s="25" t="s">
        <v>27</v>
      </c>
      <c r="C8" s="79"/>
      <c r="D8" s="79"/>
      <c r="E8" s="79"/>
      <c r="F8" s="79"/>
      <c r="G8" s="79"/>
      <c r="H8" s="79"/>
      <c r="I8" s="79"/>
      <c r="J8" s="79"/>
      <c r="K8" s="79"/>
      <c r="L8" s="79">
        <v>0.01</v>
      </c>
      <c r="M8" s="79"/>
      <c r="N8" s="79"/>
      <c r="O8" s="79"/>
      <c r="P8" s="79"/>
      <c r="Q8" s="88"/>
      <c r="R8" s="91"/>
      <c r="S8" s="80"/>
    </row>
    <row r="9" spans="1:19">
      <c r="A9" s="137"/>
      <c r="B9" s="4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80"/>
      <c r="S9" s="80"/>
    </row>
    <row r="10" spans="1:19">
      <c r="A10" s="138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80"/>
      <c r="R10" s="80"/>
      <c r="S10" s="80"/>
    </row>
    <row r="11" spans="1:19">
      <c r="A11" s="136" t="s">
        <v>226</v>
      </c>
      <c r="B11" s="24" t="s">
        <v>260</v>
      </c>
      <c r="C11" s="79"/>
      <c r="D11" s="79">
        <v>0.02</v>
      </c>
      <c r="E11" s="79">
        <v>0.02</v>
      </c>
      <c r="F11" s="79">
        <v>0.01</v>
      </c>
      <c r="G11" s="79">
        <v>5.0000000000000001E-3</v>
      </c>
      <c r="H11" s="79">
        <v>5.0000000000000001E-3</v>
      </c>
      <c r="I11" s="79">
        <v>2E-3</v>
      </c>
      <c r="J11" s="79"/>
      <c r="K11" s="79"/>
      <c r="L11" s="79"/>
      <c r="M11" s="79"/>
      <c r="N11" s="79"/>
      <c r="O11" s="79"/>
      <c r="P11" s="79"/>
      <c r="Q11" s="79"/>
      <c r="R11" s="91"/>
      <c r="S11" s="80"/>
    </row>
    <row r="12" spans="1:19">
      <c r="A12" s="137"/>
      <c r="B12" s="24" t="s">
        <v>261</v>
      </c>
      <c r="C12" s="79">
        <v>0.03</v>
      </c>
      <c r="D12" s="79"/>
      <c r="E12" s="79"/>
      <c r="F12" s="79"/>
      <c r="G12" s="79">
        <v>5.0000000000000001E-3</v>
      </c>
      <c r="H12" s="79">
        <v>5.0000000000000001E-3</v>
      </c>
      <c r="I12" s="79">
        <v>2E-3</v>
      </c>
      <c r="J12" s="79"/>
      <c r="K12" s="79"/>
      <c r="L12" s="79"/>
      <c r="M12" s="79"/>
      <c r="N12" s="79"/>
      <c r="O12" s="79"/>
      <c r="P12" s="79">
        <v>0.01</v>
      </c>
      <c r="Q12" s="79"/>
      <c r="R12" s="91"/>
      <c r="S12" s="80"/>
    </row>
    <row r="13" spans="1:19" ht="15" customHeight="1">
      <c r="A13" s="137"/>
      <c r="B13" s="24" t="s">
        <v>251</v>
      </c>
      <c r="C13" s="79"/>
      <c r="D13" s="79"/>
      <c r="E13" s="79">
        <v>0.15</v>
      </c>
      <c r="F13" s="79"/>
      <c r="G13" s="79">
        <v>5.0000000000000001E-3</v>
      </c>
      <c r="H13" s="79">
        <v>5.0000000000000001E-3</v>
      </c>
      <c r="I13" s="79">
        <v>2E-3</v>
      </c>
      <c r="J13" s="79"/>
      <c r="K13" s="79"/>
      <c r="L13" s="79"/>
      <c r="M13" s="79"/>
      <c r="N13" s="79"/>
      <c r="O13" s="79"/>
      <c r="P13" s="79"/>
      <c r="Q13" s="79"/>
      <c r="R13" s="91"/>
      <c r="S13" s="80"/>
    </row>
    <row r="14" spans="1:19">
      <c r="A14" s="137"/>
      <c r="B14" s="24" t="s">
        <v>262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>
        <v>1.4999999999999999E-2</v>
      </c>
      <c r="O14" s="79">
        <v>0.01</v>
      </c>
      <c r="P14" s="79"/>
      <c r="Q14" s="79"/>
      <c r="R14" s="91"/>
      <c r="S14" s="80"/>
    </row>
    <row r="15" spans="1:19">
      <c r="A15" s="137"/>
      <c r="B15" s="25" t="s">
        <v>242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>
        <v>0.05</v>
      </c>
      <c r="Q15" s="79"/>
      <c r="R15" s="91"/>
      <c r="S15" s="80"/>
    </row>
    <row r="16" spans="1:19">
      <c r="A16" s="137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80"/>
      <c r="S16" s="80"/>
    </row>
    <row r="17" spans="1:19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80"/>
      <c r="S17" s="80"/>
    </row>
    <row r="18" spans="1:19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80"/>
      <c r="S18" s="80"/>
    </row>
    <row r="19" spans="1:19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80"/>
      <c r="R19" s="80"/>
      <c r="S19" s="80"/>
    </row>
    <row r="20" spans="1:19">
      <c r="A20" s="137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80"/>
      <c r="R20" s="80"/>
      <c r="S20" s="80"/>
    </row>
    <row r="21" spans="1:19">
      <c r="A21" s="13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80"/>
      <c r="R21" s="80"/>
      <c r="S21" s="80"/>
    </row>
    <row r="22" spans="1:19">
      <c r="A22" s="128" t="s">
        <v>229</v>
      </c>
      <c r="B22" s="129"/>
      <c r="C22" s="79">
        <f t="shared" ref="C22:P22" si="0">SUM(C5:C21)</f>
        <v>0.03</v>
      </c>
      <c r="D22" s="79">
        <f>SUM(D5:D21)</f>
        <v>0.02</v>
      </c>
      <c r="E22" s="79">
        <f t="shared" si="0"/>
        <v>0.16999999999999998</v>
      </c>
      <c r="F22" s="79">
        <f>SUM(F5:F21)</f>
        <v>0.01</v>
      </c>
      <c r="G22" s="79">
        <f t="shared" si="0"/>
        <v>1.4999999999999999E-2</v>
      </c>
      <c r="H22" s="79">
        <f t="shared" si="0"/>
        <v>1.4999999999999999E-2</v>
      </c>
      <c r="I22" s="79">
        <f t="shared" si="0"/>
        <v>8.0000000000000002E-3</v>
      </c>
      <c r="J22" s="79">
        <f t="shared" si="0"/>
        <v>0.03</v>
      </c>
      <c r="K22" s="79">
        <f t="shared" si="0"/>
        <v>0.1</v>
      </c>
      <c r="L22" s="79">
        <f t="shared" si="0"/>
        <v>1.4999999999999999E-2</v>
      </c>
      <c r="M22" s="79">
        <f t="shared" si="0"/>
        <v>1E-3</v>
      </c>
      <c r="N22" s="79">
        <f>SUM(N5:N21)</f>
        <v>1.4999999999999999E-2</v>
      </c>
      <c r="O22" s="79">
        <f t="shared" si="0"/>
        <v>0.02</v>
      </c>
      <c r="P22" s="79">
        <f t="shared" si="0"/>
        <v>0.11000000000000001</v>
      </c>
      <c r="Q22" s="79"/>
      <c r="R22" s="91"/>
      <c r="S22" s="80"/>
    </row>
    <row r="23" spans="1:19">
      <c r="A23" s="128" t="s">
        <v>230</v>
      </c>
      <c r="B23" s="129"/>
      <c r="C23" s="79">
        <f>C22*59</f>
        <v>1.77</v>
      </c>
      <c r="D23" s="79">
        <f t="shared" ref="D23:P23" si="1">D22*59</f>
        <v>1.18</v>
      </c>
      <c r="E23" s="79">
        <f t="shared" si="1"/>
        <v>10.029999999999999</v>
      </c>
      <c r="F23" s="79">
        <f t="shared" si="1"/>
        <v>0.59</v>
      </c>
      <c r="G23" s="79">
        <f t="shared" si="1"/>
        <v>0.88500000000000001</v>
      </c>
      <c r="H23" s="79">
        <f t="shared" si="1"/>
        <v>0.88500000000000001</v>
      </c>
      <c r="I23" s="79">
        <f t="shared" si="1"/>
        <v>0.47200000000000003</v>
      </c>
      <c r="J23" s="79">
        <f t="shared" si="1"/>
        <v>1.77</v>
      </c>
      <c r="K23" s="79">
        <f t="shared" si="1"/>
        <v>5.9</v>
      </c>
      <c r="L23" s="79">
        <f t="shared" si="1"/>
        <v>0.88500000000000001</v>
      </c>
      <c r="M23" s="79">
        <f t="shared" si="1"/>
        <v>5.9000000000000004E-2</v>
      </c>
      <c r="N23" s="79">
        <f t="shared" si="1"/>
        <v>0.88500000000000001</v>
      </c>
      <c r="O23" s="79">
        <f t="shared" si="1"/>
        <v>1.18</v>
      </c>
      <c r="P23" s="79">
        <f t="shared" si="1"/>
        <v>6.4900000000000011</v>
      </c>
      <c r="Q23" s="79"/>
      <c r="R23" s="80"/>
      <c r="S23" s="80"/>
    </row>
    <row r="24" spans="1:19">
      <c r="A24" s="128" t="s">
        <v>231</v>
      </c>
      <c r="B24" s="129"/>
      <c r="C24" s="81">
        <v>350</v>
      </c>
      <c r="D24" s="81">
        <v>860</v>
      </c>
      <c r="E24" s="81">
        <v>65</v>
      </c>
      <c r="F24" s="81">
        <v>95</v>
      </c>
      <c r="G24" s="81">
        <v>65</v>
      </c>
      <c r="H24" s="81">
        <v>160</v>
      </c>
      <c r="I24" s="81">
        <v>25</v>
      </c>
      <c r="J24" s="81">
        <v>98</v>
      </c>
      <c r="K24" s="81">
        <v>85</v>
      </c>
      <c r="L24" s="81">
        <v>800</v>
      </c>
      <c r="M24" s="81">
        <v>560</v>
      </c>
      <c r="N24" s="81">
        <v>540</v>
      </c>
      <c r="O24" s="81">
        <v>105</v>
      </c>
      <c r="P24" s="81">
        <v>65</v>
      </c>
      <c r="Q24" s="81"/>
      <c r="R24" s="80"/>
      <c r="S24" s="80"/>
    </row>
    <row r="25" spans="1:19">
      <c r="A25" s="128" t="s">
        <v>232</v>
      </c>
      <c r="B25" s="129"/>
      <c r="C25" s="89">
        <f>C24*C23</f>
        <v>619.5</v>
      </c>
      <c r="D25" s="89">
        <f t="shared" ref="D25:P25" si="2">D24*D23</f>
        <v>1014.8</v>
      </c>
      <c r="E25" s="89">
        <f t="shared" si="2"/>
        <v>651.94999999999993</v>
      </c>
      <c r="F25" s="89">
        <f t="shared" si="2"/>
        <v>56.05</v>
      </c>
      <c r="G25" s="89">
        <f t="shared" si="2"/>
        <v>57.524999999999999</v>
      </c>
      <c r="H25" s="89">
        <f t="shared" si="2"/>
        <v>141.6</v>
      </c>
      <c r="I25" s="89">
        <f t="shared" si="2"/>
        <v>11.8</v>
      </c>
      <c r="J25" s="89">
        <f t="shared" si="2"/>
        <v>173.46</v>
      </c>
      <c r="K25" s="89">
        <f t="shared" si="2"/>
        <v>501.50000000000006</v>
      </c>
      <c r="L25" s="89">
        <f t="shared" si="2"/>
        <v>708</v>
      </c>
      <c r="M25" s="89">
        <f t="shared" si="2"/>
        <v>33.04</v>
      </c>
      <c r="N25" s="89">
        <f t="shared" si="2"/>
        <v>477.9</v>
      </c>
      <c r="O25" s="89">
        <f t="shared" si="2"/>
        <v>123.89999999999999</v>
      </c>
      <c r="P25" s="89">
        <f t="shared" si="2"/>
        <v>421.85000000000008</v>
      </c>
      <c r="Q25" s="89"/>
      <c r="R25" s="89">
        <f>SUM(C25:Q25)</f>
        <v>4992.875</v>
      </c>
      <c r="S25" s="82">
        <f>R25/S2</f>
        <v>84.625</v>
      </c>
    </row>
    <row r="26" spans="1:19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</row>
    <row r="27" spans="1:19">
      <c r="A27" s="83"/>
      <c r="B27" s="83" t="s">
        <v>275</v>
      </c>
      <c r="C27" s="83"/>
      <c r="D27" s="83"/>
      <c r="E27" s="83"/>
      <c r="F27" s="83"/>
      <c r="G27" s="130" t="s">
        <v>233</v>
      </c>
      <c r="H27" s="131"/>
      <c r="I27" s="131"/>
      <c r="J27" s="131"/>
      <c r="K27" s="131"/>
      <c r="L27" s="131"/>
      <c r="M27" s="131"/>
      <c r="N27" s="130" t="s">
        <v>234</v>
      </c>
      <c r="O27" s="130"/>
      <c r="P27" s="130"/>
      <c r="Q27" s="130"/>
      <c r="R27" s="130"/>
      <c r="S27" s="130"/>
    </row>
    <row r="28" spans="1:19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</row>
    <row r="29" spans="1:19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</row>
  </sheetData>
  <mergeCells count="9">
    <mergeCell ref="A25:B25"/>
    <mergeCell ref="A3:S3"/>
    <mergeCell ref="G27:M27"/>
    <mergeCell ref="N27:S27"/>
    <mergeCell ref="A5:A10"/>
    <mergeCell ref="A11:A21"/>
    <mergeCell ref="A22:B22"/>
    <mergeCell ref="A23:B23"/>
    <mergeCell ref="A24:B24"/>
  </mergeCells>
  <printOptions horizontalCentered="1" verticalCentered="1"/>
  <pageMargins left="0" right="0" top="0" bottom="0" header="0" footer="0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X29"/>
  <sheetViews>
    <sheetView workbookViewId="0">
      <selection sqref="A1:XFD1048576"/>
    </sheetView>
  </sheetViews>
  <sheetFormatPr defaultRowHeight="14.4"/>
  <cols>
    <col min="1" max="1" width="4.44140625" customWidth="1"/>
    <col min="2" max="2" width="16.88671875" customWidth="1"/>
    <col min="3" max="23" width="5.6640625" customWidth="1"/>
  </cols>
  <sheetData>
    <row r="1" spans="1:23" ht="21">
      <c r="B1" s="73" t="s">
        <v>213</v>
      </c>
    </row>
    <row r="2" spans="1:23">
      <c r="W2" s="74">
        <v>59</v>
      </c>
    </row>
    <row r="3" spans="1:23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4"/>
      <c r="U3" s="134"/>
      <c r="V3" s="134"/>
      <c r="W3" s="135"/>
    </row>
    <row r="4" spans="1:23" ht="109.8">
      <c r="A4" s="75"/>
      <c r="B4" s="76" t="s">
        <v>215</v>
      </c>
      <c r="C4" s="84" t="s">
        <v>216</v>
      </c>
      <c r="D4" s="84" t="s">
        <v>257</v>
      </c>
      <c r="E4" s="87" t="s">
        <v>272</v>
      </c>
      <c r="F4" s="84" t="s">
        <v>217</v>
      </c>
      <c r="G4" s="84" t="s">
        <v>256</v>
      </c>
      <c r="H4" s="84" t="s">
        <v>220</v>
      </c>
      <c r="I4" s="84" t="s">
        <v>221</v>
      </c>
      <c r="J4" s="84" t="s">
        <v>222</v>
      </c>
      <c r="K4" s="84" t="s">
        <v>273</v>
      </c>
      <c r="L4" s="84" t="s">
        <v>218</v>
      </c>
      <c r="M4" s="84" t="s">
        <v>263</v>
      </c>
      <c r="N4" s="84" t="s">
        <v>246</v>
      </c>
      <c r="O4" s="84" t="s">
        <v>27</v>
      </c>
      <c r="P4" s="84" t="s">
        <v>264</v>
      </c>
      <c r="Q4" s="87" t="s">
        <v>248</v>
      </c>
      <c r="R4" s="84" t="s">
        <v>223</v>
      </c>
      <c r="S4" s="84" t="s">
        <v>224</v>
      </c>
      <c r="T4" s="77" t="s">
        <v>228</v>
      </c>
      <c r="U4" s="85" t="s">
        <v>258</v>
      </c>
      <c r="V4" s="85"/>
      <c r="W4" s="77"/>
    </row>
    <row r="5" spans="1:23" ht="27.6">
      <c r="A5" s="136" t="s">
        <v>225</v>
      </c>
      <c r="B5" s="25" t="s">
        <v>259</v>
      </c>
      <c r="C5" s="79"/>
      <c r="D5" s="79"/>
      <c r="E5" s="79"/>
      <c r="F5" s="79"/>
      <c r="G5" s="79"/>
      <c r="H5" s="79"/>
      <c r="I5" s="79"/>
      <c r="J5" s="79">
        <v>2E-3</v>
      </c>
      <c r="K5" s="79"/>
      <c r="L5" s="79"/>
      <c r="M5" s="79">
        <v>0.03</v>
      </c>
      <c r="N5" s="79">
        <v>0.05</v>
      </c>
      <c r="O5" s="79">
        <v>0.01</v>
      </c>
      <c r="P5" s="79"/>
      <c r="Q5" s="79"/>
      <c r="R5" s="79">
        <v>0.01</v>
      </c>
      <c r="S5" s="79"/>
      <c r="T5" s="80"/>
      <c r="U5" s="91"/>
      <c r="V5" s="91"/>
      <c r="W5" s="80"/>
    </row>
    <row r="6" spans="1:23">
      <c r="A6" s="137"/>
      <c r="B6" s="25" t="s">
        <v>32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>
        <v>0.05</v>
      </c>
      <c r="O6" s="79"/>
      <c r="P6" s="79">
        <v>1E-3</v>
      </c>
      <c r="Q6" s="79"/>
      <c r="R6" s="79">
        <v>0.01</v>
      </c>
      <c r="S6" s="79"/>
      <c r="T6" s="80"/>
      <c r="U6" s="91"/>
      <c r="V6" s="91"/>
      <c r="W6" s="80"/>
    </row>
    <row r="7" spans="1:23">
      <c r="A7" s="137"/>
      <c r="B7" s="24" t="s">
        <v>237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>
        <v>0.05</v>
      </c>
      <c r="T7" s="80"/>
      <c r="U7" s="91"/>
      <c r="V7" s="91"/>
      <c r="W7" s="80"/>
    </row>
    <row r="8" spans="1:23">
      <c r="A8" s="137"/>
      <c r="B8" s="25" t="s">
        <v>33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88">
        <v>0.04</v>
      </c>
      <c r="U8" s="91"/>
      <c r="V8" s="91"/>
      <c r="W8" s="80"/>
    </row>
    <row r="9" spans="1:23">
      <c r="A9" s="137"/>
      <c r="B9" s="4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0"/>
      <c r="V9" s="80"/>
      <c r="W9" s="80"/>
    </row>
    <row r="10" spans="1:23">
      <c r="A10" s="138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80"/>
      <c r="U10" s="80"/>
      <c r="V10" s="80"/>
      <c r="W10" s="80"/>
    </row>
    <row r="11" spans="1:23" ht="27.6">
      <c r="A11" s="136" t="s">
        <v>226</v>
      </c>
      <c r="B11" s="24" t="s">
        <v>67</v>
      </c>
      <c r="C11" s="79"/>
      <c r="D11" s="79"/>
      <c r="E11" s="79">
        <v>0.03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1"/>
      <c r="V11" s="91"/>
      <c r="W11" s="80"/>
    </row>
    <row r="12" spans="1:23" ht="27.6">
      <c r="A12" s="137"/>
      <c r="B12" s="24" t="s">
        <v>269</v>
      </c>
      <c r="C12" s="79">
        <v>0.05</v>
      </c>
      <c r="D12" s="79"/>
      <c r="E12" s="79">
        <v>0.01</v>
      </c>
      <c r="F12" s="79">
        <v>0.02</v>
      </c>
      <c r="G12" s="79">
        <v>0.01</v>
      </c>
      <c r="H12" s="79">
        <v>5.0000000000000001E-3</v>
      </c>
      <c r="I12" s="79">
        <v>5.0000000000000001E-3</v>
      </c>
      <c r="J12" s="79">
        <v>2E-3</v>
      </c>
      <c r="K12" s="79">
        <v>0.02</v>
      </c>
      <c r="L12" s="79"/>
      <c r="M12" s="79"/>
      <c r="N12" s="79"/>
      <c r="O12" s="79"/>
      <c r="P12" s="79"/>
      <c r="Q12" s="79"/>
      <c r="R12" s="79"/>
      <c r="S12" s="79"/>
      <c r="T12" s="79"/>
      <c r="U12" s="91"/>
      <c r="V12" s="91"/>
      <c r="W12" s="80"/>
    </row>
    <row r="13" spans="1:23" ht="15" customHeight="1">
      <c r="A13" s="137"/>
      <c r="B13" s="24" t="s">
        <v>270</v>
      </c>
      <c r="C13" s="79"/>
      <c r="D13" s="79">
        <v>0.03</v>
      </c>
      <c r="E13" s="79"/>
      <c r="F13" s="79"/>
      <c r="G13" s="79"/>
      <c r="H13" s="79">
        <v>5.0000000000000001E-3</v>
      </c>
      <c r="I13" s="79">
        <v>5.0000000000000001E-3</v>
      </c>
      <c r="J13" s="79">
        <v>2E-3</v>
      </c>
      <c r="K13" s="79"/>
      <c r="L13" s="79"/>
      <c r="M13" s="79"/>
      <c r="N13" s="79"/>
      <c r="O13" s="79"/>
      <c r="P13" s="79"/>
      <c r="Q13" s="79"/>
      <c r="R13" s="79"/>
      <c r="S13" s="79">
        <v>0.01</v>
      </c>
      <c r="T13" s="79"/>
      <c r="U13" s="91"/>
      <c r="V13" s="91"/>
      <c r="W13" s="80"/>
    </row>
    <row r="14" spans="1:23" ht="27.6">
      <c r="A14" s="137"/>
      <c r="B14" s="24" t="s">
        <v>150</v>
      </c>
      <c r="C14" s="79"/>
      <c r="D14" s="79"/>
      <c r="E14" s="79"/>
      <c r="F14" s="79"/>
      <c r="G14" s="79"/>
      <c r="H14" s="79">
        <v>5.0000000000000001E-3</v>
      </c>
      <c r="I14" s="79">
        <v>5.0000000000000001E-3</v>
      </c>
      <c r="J14" s="79">
        <v>2E-3</v>
      </c>
      <c r="K14" s="79"/>
      <c r="L14" s="79">
        <v>0.03</v>
      </c>
      <c r="M14" s="79"/>
      <c r="N14" s="79"/>
      <c r="O14" s="79"/>
      <c r="P14" s="79"/>
      <c r="Q14" s="79"/>
      <c r="R14" s="79"/>
      <c r="S14" s="79"/>
      <c r="T14" s="79"/>
      <c r="U14" s="91"/>
      <c r="V14" s="91"/>
      <c r="W14" s="80"/>
    </row>
    <row r="15" spans="1:23">
      <c r="A15" s="137"/>
      <c r="B15" s="24" t="s">
        <v>271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>
        <v>1E-3</v>
      </c>
      <c r="R15" s="79">
        <v>0.01</v>
      </c>
      <c r="S15" s="79"/>
      <c r="T15" s="79"/>
      <c r="U15" s="91">
        <v>0.01</v>
      </c>
      <c r="V15" s="91"/>
      <c r="W15" s="80"/>
    </row>
    <row r="16" spans="1:23">
      <c r="A16" s="137"/>
      <c r="B16" s="25" t="s">
        <v>242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>
        <v>0.05</v>
      </c>
      <c r="T16" s="79"/>
      <c r="U16" s="80"/>
      <c r="V16" s="80"/>
      <c r="W16" s="80"/>
    </row>
    <row r="17" spans="1:24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80"/>
      <c r="V17" s="80"/>
      <c r="W17" s="80"/>
    </row>
    <row r="18" spans="1:24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80"/>
      <c r="V18" s="80"/>
      <c r="W18" s="80"/>
    </row>
    <row r="19" spans="1:24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80"/>
      <c r="U19" s="80"/>
      <c r="V19" s="80"/>
      <c r="W19" s="80"/>
    </row>
    <row r="20" spans="1:24">
      <c r="A20" s="137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80"/>
      <c r="U20" s="80"/>
      <c r="V20" s="80"/>
      <c r="W20" s="80"/>
    </row>
    <row r="21" spans="1:24">
      <c r="A21" s="13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80"/>
      <c r="U21" s="80"/>
      <c r="V21" s="80"/>
      <c r="W21" s="80"/>
    </row>
    <row r="22" spans="1:24">
      <c r="A22" s="128" t="s">
        <v>229</v>
      </c>
      <c r="B22" s="129"/>
      <c r="C22" s="79">
        <v>0.05</v>
      </c>
      <c r="D22" s="79">
        <f>SUM(D5:D21)</f>
        <v>0.03</v>
      </c>
      <c r="E22" s="79">
        <f>SUM(E5:E21)</f>
        <v>0.04</v>
      </c>
      <c r="F22" s="79">
        <f t="shared" ref="F22:T22" si="0">SUM(F5:F21)</f>
        <v>0.02</v>
      </c>
      <c r="G22" s="79">
        <f>SUM(G5:G21)</f>
        <v>0.01</v>
      </c>
      <c r="H22" s="79">
        <f t="shared" si="0"/>
        <v>1.4999999999999999E-2</v>
      </c>
      <c r="I22" s="79">
        <f t="shared" si="0"/>
        <v>1.4999999999999999E-2</v>
      </c>
      <c r="J22" s="79">
        <f t="shared" si="0"/>
        <v>8.0000000000000002E-3</v>
      </c>
      <c r="K22" s="79">
        <f>SUM(K5:K21)</f>
        <v>0.02</v>
      </c>
      <c r="L22" s="79">
        <f>SUM(L5:L21)</f>
        <v>0.03</v>
      </c>
      <c r="M22" s="79">
        <f t="shared" si="0"/>
        <v>0.03</v>
      </c>
      <c r="N22" s="79">
        <f t="shared" si="0"/>
        <v>0.1</v>
      </c>
      <c r="O22" s="79">
        <f t="shared" si="0"/>
        <v>0.01</v>
      </c>
      <c r="P22" s="79">
        <f t="shared" si="0"/>
        <v>1E-3</v>
      </c>
      <c r="Q22" s="79">
        <f>SUM(Q5:Q21)</f>
        <v>1E-3</v>
      </c>
      <c r="R22" s="79">
        <f t="shared" si="0"/>
        <v>0.03</v>
      </c>
      <c r="S22" s="79">
        <f t="shared" si="0"/>
        <v>0.11000000000000001</v>
      </c>
      <c r="T22" s="79">
        <f t="shared" si="0"/>
        <v>0.04</v>
      </c>
      <c r="U22" s="79">
        <f>SUM(U5:U21)</f>
        <v>0.01</v>
      </c>
      <c r="V22" s="79"/>
      <c r="W22" s="80"/>
    </row>
    <row r="23" spans="1:24">
      <c r="A23" s="128" t="s">
        <v>230</v>
      </c>
      <c r="B23" s="129"/>
      <c r="C23" s="79">
        <f>C22*59</f>
        <v>2.95</v>
      </c>
      <c r="D23" s="79">
        <f t="shared" ref="D23:U23" si="1">D22*59</f>
        <v>1.77</v>
      </c>
      <c r="E23" s="79">
        <f t="shared" si="1"/>
        <v>2.36</v>
      </c>
      <c r="F23" s="79">
        <f t="shared" si="1"/>
        <v>1.18</v>
      </c>
      <c r="G23" s="79">
        <f t="shared" si="1"/>
        <v>0.59</v>
      </c>
      <c r="H23" s="79">
        <f t="shared" si="1"/>
        <v>0.88500000000000001</v>
      </c>
      <c r="I23" s="79">
        <f t="shared" si="1"/>
        <v>0.88500000000000001</v>
      </c>
      <c r="J23" s="79">
        <f t="shared" si="1"/>
        <v>0.47200000000000003</v>
      </c>
      <c r="K23" s="79">
        <f t="shared" si="1"/>
        <v>1.18</v>
      </c>
      <c r="L23" s="79">
        <f t="shared" si="1"/>
        <v>1.77</v>
      </c>
      <c r="M23" s="79">
        <f t="shared" si="1"/>
        <v>1.77</v>
      </c>
      <c r="N23" s="79">
        <f t="shared" si="1"/>
        <v>5.9</v>
      </c>
      <c r="O23" s="79">
        <f t="shared" si="1"/>
        <v>0.59</v>
      </c>
      <c r="P23" s="79">
        <f t="shared" si="1"/>
        <v>5.9000000000000004E-2</v>
      </c>
      <c r="Q23" s="79">
        <f t="shared" si="1"/>
        <v>5.9000000000000004E-2</v>
      </c>
      <c r="R23" s="79">
        <f t="shared" si="1"/>
        <v>1.77</v>
      </c>
      <c r="S23" s="79">
        <f t="shared" si="1"/>
        <v>6.4900000000000011</v>
      </c>
      <c r="T23" s="79">
        <v>59</v>
      </c>
      <c r="U23" s="79">
        <f t="shared" si="1"/>
        <v>0.59</v>
      </c>
      <c r="V23" s="79"/>
      <c r="W23" s="80"/>
    </row>
    <row r="24" spans="1:24">
      <c r="A24" s="128" t="s">
        <v>231</v>
      </c>
      <c r="B24" s="129"/>
      <c r="C24" s="81">
        <v>350</v>
      </c>
      <c r="D24" s="81">
        <v>170</v>
      </c>
      <c r="E24" s="81">
        <v>255</v>
      </c>
      <c r="F24" s="81">
        <v>65</v>
      </c>
      <c r="G24" s="81">
        <v>95</v>
      </c>
      <c r="H24" s="81">
        <v>65</v>
      </c>
      <c r="I24" s="81">
        <v>160</v>
      </c>
      <c r="J24" s="81">
        <v>25</v>
      </c>
      <c r="K24" s="81">
        <v>45</v>
      </c>
      <c r="L24" s="81">
        <v>145</v>
      </c>
      <c r="M24" s="81">
        <v>55</v>
      </c>
      <c r="N24" s="81">
        <v>85</v>
      </c>
      <c r="O24" s="81">
        <v>800</v>
      </c>
      <c r="P24" s="89">
        <v>1100</v>
      </c>
      <c r="Q24" s="81">
        <v>560</v>
      </c>
      <c r="R24" s="81">
        <v>105</v>
      </c>
      <c r="S24" s="81">
        <v>65</v>
      </c>
      <c r="T24" s="81">
        <v>12</v>
      </c>
      <c r="U24" s="81">
        <v>490</v>
      </c>
      <c r="V24" s="81"/>
      <c r="W24" s="80"/>
    </row>
    <row r="25" spans="1:24">
      <c r="A25" s="128" t="s">
        <v>232</v>
      </c>
      <c r="B25" s="129"/>
      <c r="C25" s="89">
        <f>C24*C23</f>
        <v>1032.5</v>
      </c>
      <c r="D25" s="89">
        <f t="shared" ref="D25:U25" si="2">D24*D23</f>
        <v>300.89999999999998</v>
      </c>
      <c r="E25" s="89">
        <f t="shared" si="2"/>
        <v>601.79999999999995</v>
      </c>
      <c r="F25" s="89">
        <f t="shared" si="2"/>
        <v>76.7</v>
      </c>
      <c r="G25" s="89">
        <f t="shared" si="2"/>
        <v>56.05</v>
      </c>
      <c r="H25" s="89">
        <f t="shared" si="2"/>
        <v>57.524999999999999</v>
      </c>
      <c r="I25" s="89">
        <f t="shared" si="2"/>
        <v>141.6</v>
      </c>
      <c r="J25" s="89">
        <f t="shared" si="2"/>
        <v>11.8</v>
      </c>
      <c r="K25" s="89">
        <f t="shared" si="2"/>
        <v>53.099999999999994</v>
      </c>
      <c r="L25" s="89">
        <f t="shared" si="2"/>
        <v>256.64999999999998</v>
      </c>
      <c r="M25" s="89">
        <f t="shared" si="2"/>
        <v>97.35</v>
      </c>
      <c r="N25" s="89">
        <f t="shared" si="2"/>
        <v>501.50000000000006</v>
      </c>
      <c r="O25" s="89">
        <f t="shared" si="2"/>
        <v>472</v>
      </c>
      <c r="P25" s="89">
        <f t="shared" si="2"/>
        <v>64.900000000000006</v>
      </c>
      <c r="Q25" s="89">
        <f t="shared" si="2"/>
        <v>33.04</v>
      </c>
      <c r="R25" s="89">
        <f t="shared" si="2"/>
        <v>185.85</v>
      </c>
      <c r="S25" s="89">
        <f t="shared" si="2"/>
        <v>421.85000000000008</v>
      </c>
      <c r="T25" s="89">
        <f t="shared" si="2"/>
        <v>708</v>
      </c>
      <c r="U25" s="89">
        <f t="shared" si="2"/>
        <v>289.09999999999997</v>
      </c>
      <c r="V25" s="89">
        <f>SUM(C25:U25)</f>
        <v>5362.2150000000011</v>
      </c>
      <c r="W25" s="82">
        <f>V25/W2</f>
        <v>90.885000000000019</v>
      </c>
      <c r="X25" s="92"/>
    </row>
    <row r="26" spans="1:24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pans="1:24">
      <c r="A27" s="83"/>
      <c r="B27" s="83" t="s">
        <v>274</v>
      </c>
      <c r="C27" s="83"/>
      <c r="D27" s="83"/>
      <c r="E27" s="83"/>
      <c r="F27" s="83"/>
      <c r="G27" s="83"/>
      <c r="H27" s="130" t="s">
        <v>233</v>
      </c>
      <c r="I27" s="131"/>
      <c r="J27" s="131"/>
      <c r="K27" s="131"/>
      <c r="L27" s="131"/>
      <c r="M27" s="131"/>
      <c r="N27" s="131"/>
      <c r="O27" s="131"/>
      <c r="P27" s="131"/>
      <c r="Q27" s="130" t="s">
        <v>234</v>
      </c>
      <c r="R27" s="130"/>
      <c r="S27" s="130"/>
      <c r="T27" s="130"/>
      <c r="U27" s="130"/>
      <c r="V27" s="130"/>
      <c r="W27" s="130"/>
    </row>
    <row r="28" spans="1:24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</row>
    <row r="29" spans="1:24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</sheetData>
  <mergeCells count="9">
    <mergeCell ref="A25:B25"/>
    <mergeCell ref="H27:P27"/>
    <mergeCell ref="Q27:W27"/>
    <mergeCell ref="A3:W3"/>
    <mergeCell ref="A5:A10"/>
    <mergeCell ref="A11:A21"/>
    <mergeCell ref="A22:B22"/>
    <mergeCell ref="A23:B23"/>
    <mergeCell ref="A24:B24"/>
  </mergeCells>
  <printOptions horizontalCentered="1" verticalCentered="1"/>
  <pageMargins left="0" right="0" top="0" bottom="0" header="0" footer="0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W29"/>
  <sheetViews>
    <sheetView topLeftCell="C1" workbookViewId="0">
      <selection activeCell="C1" sqref="A1:XFD1048576"/>
    </sheetView>
  </sheetViews>
  <sheetFormatPr defaultRowHeight="14.4"/>
  <cols>
    <col min="1" max="1" width="4.44140625" customWidth="1"/>
    <col min="2" max="2" width="16.88671875" customWidth="1"/>
    <col min="3" max="23" width="5.6640625" customWidth="1"/>
  </cols>
  <sheetData>
    <row r="1" spans="1:23" ht="21">
      <c r="B1" s="73" t="s">
        <v>213</v>
      </c>
    </row>
    <row r="2" spans="1:23">
      <c r="W2" s="74">
        <v>59</v>
      </c>
    </row>
    <row r="3" spans="1:23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4"/>
      <c r="V3" s="134"/>
      <c r="W3" s="135"/>
    </row>
    <row r="4" spans="1:23" ht="102">
      <c r="A4" s="75"/>
      <c r="B4" s="76" t="s">
        <v>215</v>
      </c>
      <c r="C4" s="84" t="s">
        <v>216</v>
      </c>
      <c r="D4" s="84" t="s">
        <v>217</v>
      </c>
      <c r="E4" s="84" t="s">
        <v>244</v>
      </c>
      <c r="F4" s="84" t="s">
        <v>243</v>
      </c>
      <c r="G4" s="84" t="s">
        <v>255</v>
      </c>
      <c r="H4" s="84" t="s">
        <v>256</v>
      </c>
      <c r="I4" s="84" t="s">
        <v>219</v>
      </c>
      <c r="J4" s="84" t="s">
        <v>220</v>
      </c>
      <c r="K4" s="84" t="s">
        <v>221</v>
      </c>
      <c r="L4" s="84" t="s">
        <v>222</v>
      </c>
      <c r="M4" s="84" t="s">
        <v>246</v>
      </c>
      <c r="N4" s="84" t="s">
        <v>27</v>
      </c>
      <c r="O4" s="84" t="s">
        <v>228</v>
      </c>
      <c r="P4" s="87" t="s">
        <v>266</v>
      </c>
      <c r="Q4" s="93" t="s">
        <v>281</v>
      </c>
      <c r="R4" s="93" t="s">
        <v>282</v>
      </c>
      <c r="S4" s="84" t="s">
        <v>223</v>
      </c>
      <c r="T4" s="84" t="s">
        <v>224</v>
      </c>
      <c r="U4" s="87" t="s">
        <v>283</v>
      </c>
      <c r="V4" s="77"/>
      <c r="W4" s="77"/>
    </row>
    <row r="5" spans="1:23" ht="15" customHeight="1">
      <c r="A5" s="136" t="s">
        <v>225</v>
      </c>
      <c r="B5" s="25" t="s">
        <v>280</v>
      </c>
      <c r="C5" s="79">
        <v>0.04</v>
      </c>
      <c r="D5" s="79"/>
      <c r="E5" s="79"/>
      <c r="F5" s="79"/>
      <c r="G5" s="79"/>
      <c r="H5" s="79"/>
      <c r="I5" s="79"/>
      <c r="J5" s="79"/>
      <c r="K5" s="79">
        <v>2E-3</v>
      </c>
      <c r="L5" s="79">
        <v>2E-3</v>
      </c>
      <c r="M5" s="79">
        <v>0.03</v>
      </c>
      <c r="N5" s="79">
        <v>5.0000000000000001E-3</v>
      </c>
      <c r="O5" s="79">
        <v>0.04</v>
      </c>
      <c r="P5" s="79"/>
      <c r="Q5" s="79"/>
      <c r="R5" s="79"/>
      <c r="S5" s="79"/>
      <c r="T5" s="79">
        <v>0.01</v>
      </c>
      <c r="U5" s="79"/>
      <c r="V5" s="80"/>
      <c r="W5" s="80"/>
    </row>
    <row r="6" spans="1:23" ht="27.6">
      <c r="A6" s="137"/>
      <c r="B6" s="25" t="s">
        <v>276</v>
      </c>
      <c r="C6" s="79"/>
      <c r="D6" s="79"/>
      <c r="E6" s="79">
        <v>0.02</v>
      </c>
      <c r="F6" s="79"/>
      <c r="G6" s="79"/>
      <c r="H6" s="79"/>
      <c r="I6" s="79"/>
      <c r="J6" s="79"/>
      <c r="K6" s="79">
        <v>5.0000000000000001E-3</v>
      </c>
      <c r="L6" s="79">
        <v>2E-3</v>
      </c>
      <c r="M6" s="79"/>
      <c r="N6" s="79"/>
      <c r="O6" s="79"/>
      <c r="P6" s="79"/>
      <c r="Q6" s="79"/>
      <c r="R6" s="79"/>
      <c r="S6" s="79"/>
      <c r="T6" s="79"/>
      <c r="U6" s="79"/>
      <c r="V6" s="80"/>
      <c r="W6" s="80"/>
    </row>
    <row r="7" spans="1:23" ht="27.6">
      <c r="A7" s="137"/>
      <c r="B7" s="25" t="s">
        <v>277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>
        <v>0.01</v>
      </c>
      <c r="Q7" s="79">
        <v>0.01</v>
      </c>
      <c r="R7" s="79"/>
      <c r="S7" s="79">
        <v>0.01</v>
      </c>
      <c r="T7" s="79"/>
      <c r="U7" s="79"/>
      <c r="V7" s="80"/>
      <c r="W7" s="80"/>
    </row>
    <row r="8" spans="1:23">
      <c r="A8" s="137"/>
      <c r="B8" s="24" t="s">
        <v>242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>
        <v>0.05</v>
      </c>
      <c r="U8" s="79"/>
      <c r="V8" s="80"/>
      <c r="W8" s="80"/>
    </row>
    <row r="9" spans="1:23">
      <c r="A9" s="137"/>
      <c r="B9" s="4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80"/>
      <c r="W9" s="80"/>
    </row>
    <row r="10" spans="1:23">
      <c r="A10" s="138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80"/>
      <c r="W10" s="80"/>
    </row>
    <row r="11" spans="1:23" ht="27.6">
      <c r="A11" s="136" t="s">
        <v>226</v>
      </c>
      <c r="B11" s="24" t="s">
        <v>67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>
        <v>0.04</v>
      </c>
      <c r="V11" s="80"/>
      <c r="W11" s="80"/>
    </row>
    <row r="12" spans="1:23" ht="27.6">
      <c r="A12" s="137"/>
      <c r="B12" s="24" t="s">
        <v>278</v>
      </c>
      <c r="C12" s="79">
        <v>0.04</v>
      </c>
      <c r="D12" s="79">
        <v>0.02</v>
      </c>
      <c r="E12" s="79"/>
      <c r="F12" s="79"/>
      <c r="G12" s="79">
        <v>0.04</v>
      </c>
      <c r="H12" s="79">
        <v>0.01</v>
      </c>
      <c r="I12" s="79">
        <v>5.0000000000000001E-3</v>
      </c>
      <c r="J12" s="79">
        <v>5.0000000000000001E-3</v>
      </c>
      <c r="K12" s="79">
        <v>5.0000000000000001E-3</v>
      </c>
      <c r="L12" s="79">
        <v>2E-3</v>
      </c>
      <c r="M12" s="79"/>
      <c r="N12" s="79"/>
      <c r="O12" s="79"/>
      <c r="P12" s="79"/>
      <c r="Q12" s="79"/>
      <c r="R12" s="79"/>
      <c r="S12" s="79"/>
      <c r="T12" s="79"/>
      <c r="U12" s="79"/>
      <c r="V12" s="80"/>
      <c r="W12" s="80"/>
    </row>
    <row r="13" spans="1:23" ht="27.6">
      <c r="A13" s="137"/>
      <c r="B13" s="25" t="s">
        <v>227</v>
      </c>
      <c r="C13" s="79">
        <v>0.02</v>
      </c>
      <c r="D13" s="79"/>
      <c r="E13" s="79"/>
      <c r="F13" s="79"/>
      <c r="G13" s="79"/>
      <c r="H13" s="79"/>
      <c r="I13" s="79">
        <v>5.0000000000000001E-3</v>
      </c>
      <c r="J13" s="79">
        <v>5.0000000000000001E-3</v>
      </c>
      <c r="K13" s="79">
        <v>5.0000000000000001E-3</v>
      </c>
      <c r="L13" s="79">
        <v>2E-3</v>
      </c>
      <c r="M13" s="79"/>
      <c r="N13" s="79"/>
      <c r="O13" s="79"/>
      <c r="P13" s="79"/>
      <c r="Q13" s="79"/>
      <c r="R13" s="79"/>
      <c r="S13" s="79"/>
      <c r="T13" s="79"/>
      <c r="U13" s="79"/>
      <c r="V13" s="80"/>
      <c r="W13" s="80"/>
    </row>
    <row r="14" spans="1:23">
      <c r="A14" s="137"/>
      <c r="B14" s="24" t="s">
        <v>241</v>
      </c>
      <c r="C14" s="79"/>
      <c r="D14" s="79"/>
      <c r="E14" s="79"/>
      <c r="F14" s="79">
        <v>0.03</v>
      </c>
      <c r="G14" s="79"/>
      <c r="H14" s="79"/>
      <c r="I14" s="79"/>
      <c r="J14" s="79"/>
      <c r="K14" s="79">
        <v>5.0000000000000001E-3</v>
      </c>
      <c r="L14" s="79">
        <v>2E-3</v>
      </c>
      <c r="M14" s="79"/>
      <c r="N14" s="79"/>
      <c r="O14" s="79"/>
      <c r="P14" s="79"/>
      <c r="Q14" s="79"/>
      <c r="R14" s="79"/>
      <c r="S14" s="79"/>
      <c r="T14" s="79"/>
      <c r="U14" s="79"/>
      <c r="V14" s="80"/>
      <c r="W14" s="80"/>
    </row>
    <row r="15" spans="1:23" ht="27.6">
      <c r="A15" s="137"/>
      <c r="B15" s="24" t="s">
        <v>279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>
        <v>1.4999999999999999E-2</v>
      </c>
      <c r="S15" s="79">
        <v>0.01</v>
      </c>
      <c r="T15" s="79"/>
      <c r="U15" s="79"/>
      <c r="V15" s="80"/>
      <c r="W15" s="80"/>
    </row>
    <row r="16" spans="1:23">
      <c r="A16" s="137"/>
      <c r="B16" s="25" t="s">
        <v>242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>
        <v>0.05</v>
      </c>
      <c r="U16" s="79"/>
      <c r="V16" s="80"/>
      <c r="W16" s="80"/>
    </row>
    <row r="17" spans="1:23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80"/>
      <c r="W17" s="80"/>
    </row>
    <row r="18" spans="1:23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80"/>
      <c r="W18" s="80"/>
    </row>
    <row r="19" spans="1:23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80"/>
      <c r="W19" s="80"/>
    </row>
    <row r="20" spans="1:23">
      <c r="A20" s="137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80"/>
      <c r="W20" s="80"/>
    </row>
    <row r="21" spans="1:23">
      <c r="A21" s="13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80"/>
      <c r="W21" s="80"/>
    </row>
    <row r="22" spans="1:23">
      <c r="A22" s="128" t="s">
        <v>229</v>
      </c>
      <c r="B22" s="129"/>
      <c r="C22" s="79">
        <f t="shared" ref="C22:U22" si="0">SUM(C5:C21)</f>
        <v>0.1</v>
      </c>
      <c r="D22" s="79">
        <f t="shared" si="0"/>
        <v>0.02</v>
      </c>
      <c r="E22" s="79">
        <f>SUM(E5:E21)</f>
        <v>0.02</v>
      </c>
      <c r="F22" s="79">
        <f t="shared" si="0"/>
        <v>0.03</v>
      </c>
      <c r="G22" s="79">
        <f>SUM(G5:G21)</f>
        <v>0.04</v>
      </c>
      <c r="H22" s="79">
        <f>SUM(H5:H21)</f>
        <v>0.01</v>
      </c>
      <c r="I22" s="79">
        <f t="shared" si="0"/>
        <v>0.01</v>
      </c>
      <c r="J22" s="79">
        <f t="shared" si="0"/>
        <v>0.01</v>
      </c>
      <c r="K22" s="79">
        <f t="shared" si="0"/>
        <v>2.2000000000000002E-2</v>
      </c>
      <c r="L22" s="79">
        <f t="shared" si="0"/>
        <v>0.01</v>
      </c>
      <c r="M22" s="79">
        <f t="shared" si="0"/>
        <v>0.03</v>
      </c>
      <c r="N22" s="79">
        <f t="shared" si="0"/>
        <v>5.0000000000000001E-3</v>
      </c>
      <c r="O22" s="79">
        <f>SUM(O5:O21)</f>
        <v>0.04</v>
      </c>
      <c r="P22" s="79">
        <f>SUM(P5:P21)</f>
        <v>0.01</v>
      </c>
      <c r="Q22" s="79">
        <f>SUM(Q5:Q21)</f>
        <v>0.01</v>
      </c>
      <c r="R22" s="79">
        <f>SUM(R5:R21)</f>
        <v>1.4999999999999999E-2</v>
      </c>
      <c r="S22" s="79">
        <f t="shared" si="0"/>
        <v>0.02</v>
      </c>
      <c r="T22" s="79">
        <f t="shared" si="0"/>
        <v>0.11000000000000001</v>
      </c>
      <c r="U22" s="79">
        <f t="shared" si="0"/>
        <v>0.04</v>
      </c>
      <c r="V22" s="80"/>
      <c r="W22" s="80"/>
    </row>
    <row r="23" spans="1:23">
      <c r="A23" s="128" t="s">
        <v>230</v>
      </c>
      <c r="B23" s="129"/>
      <c r="C23" s="79">
        <f>C22*59</f>
        <v>5.9</v>
      </c>
      <c r="D23" s="79">
        <f t="shared" ref="D23:U23" si="1">D22*59</f>
        <v>1.18</v>
      </c>
      <c r="E23" s="79">
        <f t="shared" si="1"/>
        <v>1.18</v>
      </c>
      <c r="F23" s="79">
        <f t="shared" si="1"/>
        <v>1.77</v>
      </c>
      <c r="G23" s="79">
        <f t="shared" si="1"/>
        <v>2.36</v>
      </c>
      <c r="H23" s="79">
        <f t="shared" si="1"/>
        <v>0.59</v>
      </c>
      <c r="I23" s="79">
        <f t="shared" si="1"/>
        <v>0.59</v>
      </c>
      <c r="J23" s="79">
        <f t="shared" si="1"/>
        <v>0.59</v>
      </c>
      <c r="K23" s="79">
        <f t="shared" si="1"/>
        <v>1.298</v>
      </c>
      <c r="L23" s="79">
        <f t="shared" si="1"/>
        <v>0.59</v>
      </c>
      <c r="M23" s="79">
        <f t="shared" si="1"/>
        <v>1.77</v>
      </c>
      <c r="N23" s="79">
        <f t="shared" si="1"/>
        <v>0.29499999999999998</v>
      </c>
      <c r="O23" s="79">
        <v>10</v>
      </c>
      <c r="P23" s="79">
        <f t="shared" si="1"/>
        <v>0.59</v>
      </c>
      <c r="Q23" s="79">
        <f t="shared" si="1"/>
        <v>0.59</v>
      </c>
      <c r="R23" s="79">
        <f t="shared" si="1"/>
        <v>0.88500000000000001</v>
      </c>
      <c r="S23" s="79">
        <f t="shared" si="1"/>
        <v>1.18</v>
      </c>
      <c r="T23" s="79">
        <f t="shared" si="1"/>
        <v>6.4900000000000011</v>
      </c>
      <c r="U23" s="79">
        <f t="shared" si="1"/>
        <v>2.36</v>
      </c>
      <c r="V23" s="80"/>
      <c r="W23" s="80"/>
    </row>
    <row r="24" spans="1:23">
      <c r="A24" s="128" t="s">
        <v>231</v>
      </c>
      <c r="B24" s="129"/>
      <c r="C24" s="81">
        <v>350</v>
      </c>
      <c r="D24" s="81">
        <v>65</v>
      </c>
      <c r="E24" s="81">
        <v>75</v>
      </c>
      <c r="F24" s="81">
        <v>82</v>
      </c>
      <c r="G24" s="81">
        <v>105</v>
      </c>
      <c r="H24" s="81">
        <v>85</v>
      </c>
      <c r="I24" s="81">
        <v>150</v>
      </c>
      <c r="J24" s="81">
        <v>52</v>
      </c>
      <c r="K24" s="81">
        <v>160</v>
      </c>
      <c r="L24" s="81">
        <v>25</v>
      </c>
      <c r="M24" s="81">
        <v>82</v>
      </c>
      <c r="N24" s="81">
        <v>800</v>
      </c>
      <c r="O24" s="81">
        <v>12</v>
      </c>
      <c r="P24" s="81">
        <v>520</v>
      </c>
      <c r="Q24" s="81">
        <v>380</v>
      </c>
      <c r="R24" s="81">
        <v>170</v>
      </c>
      <c r="S24" s="81">
        <v>115</v>
      </c>
      <c r="T24" s="81">
        <v>62</v>
      </c>
      <c r="U24" s="81">
        <v>255</v>
      </c>
      <c r="V24" s="80"/>
      <c r="W24" s="80"/>
    </row>
    <row r="25" spans="1:23">
      <c r="A25" s="128" t="s">
        <v>232</v>
      </c>
      <c r="B25" s="129"/>
      <c r="C25" s="89">
        <f>C24*C23</f>
        <v>2065</v>
      </c>
      <c r="D25" s="89">
        <f t="shared" ref="D25:U25" si="2">D24*D23</f>
        <v>76.7</v>
      </c>
      <c r="E25" s="89">
        <f t="shared" si="2"/>
        <v>88.5</v>
      </c>
      <c r="F25" s="89">
        <f t="shared" si="2"/>
        <v>145.14000000000001</v>
      </c>
      <c r="G25" s="89">
        <f t="shared" si="2"/>
        <v>247.79999999999998</v>
      </c>
      <c r="H25" s="89">
        <f t="shared" si="2"/>
        <v>50.15</v>
      </c>
      <c r="I25" s="89">
        <f t="shared" si="2"/>
        <v>88.5</v>
      </c>
      <c r="J25" s="89">
        <f t="shared" si="2"/>
        <v>30.68</v>
      </c>
      <c r="K25" s="89">
        <f t="shared" si="2"/>
        <v>207.68</v>
      </c>
      <c r="L25" s="89">
        <f t="shared" si="2"/>
        <v>14.75</v>
      </c>
      <c r="M25" s="89">
        <f t="shared" si="2"/>
        <v>145.14000000000001</v>
      </c>
      <c r="N25" s="89">
        <f t="shared" si="2"/>
        <v>236</v>
      </c>
      <c r="O25" s="89">
        <f t="shared" si="2"/>
        <v>120</v>
      </c>
      <c r="P25" s="89">
        <f t="shared" si="2"/>
        <v>306.8</v>
      </c>
      <c r="Q25" s="89">
        <f t="shared" si="2"/>
        <v>224.2</v>
      </c>
      <c r="R25" s="89">
        <f t="shared" si="2"/>
        <v>150.44999999999999</v>
      </c>
      <c r="S25" s="89">
        <f t="shared" si="2"/>
        <v>135.69999999999999</v>
      </c>
      <c r="T25" s="89">
        <f t="shared" si="2"/>
        <v>402.38000000000005</v>
      </c>
      <c r="U25" s="89">
        <f t="shared" si="2"/>
        <v>601.79999999999995</v>
      </c>
      <c r="V25" s="89">
        <f>SUM(C25:U25)</f>
        <v>5337.37</v>
      </c>
      <c r="W25" s="82">
        <f>V25/W2</f>
        <v>90.46389830508474</v>
      </c>
    </row>
    <row r="26" spans="1:23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pans="1:23">
      <c r="A27" s="83"/>
      <c r="B27" s="83" t="s">
        <v>274</v>
      </c>
      <c r="C27" s="83"/>
      <c r="D27" s="83"/>
      <c r="E27" s="83"/>
      <c r="F27" s="83"/>
      <c r="G27" s="83"/>
      <c r="H27" s="83"/>
      <c r="I27" s="130" t="s">
        <v>233</v>
      </c>
      <c r="J27" s="131"/>
      <c r="K27" s="131"/>
      <c r="L27" s="131"/>
      <c r="M27" s="131"/>
      <c r="N27" s="131"/>
      <c r="O27" s="86"/>
      <c r="P27" s="86"/>
      <c r="Q27" s="86"/>
      <c r="R27" s="130" t="s">
        <v>234</v>
      </c>
      <c r="S27" s="130"/>
      <c r="T27" s="130"/>
      <c r="U27" s="130"/>
      <c r="V27" s="130"/>
      <c r="W27" s="130"/>
    </row>
    <row r="28" spans="1:23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</row>
    <row r="29" spans="1:23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</sheetData>
  <mergeCells count="9">
    <mergeCell ref="A25:B25"/>
    <mergeCell ref="I27:N27"/>
    <mergeCell ref="A3:W3"/>
    <mergeCell ref="A5:A10"/>
    <mergeCell ref="A11:A21"/>
    <mergeCell ref="A22:B22"/>
    <mergeCell ref="A23:B23"/>
    <mergeCell ref="A24:B24"/>
    <mergeCell ref="R27:W27"/>
  </mergeCells>
  <printOptions horizontalCentered="1" verticalCentered="1"/>
  <pageMargins left="0" right="0" top="0" bottom="0" header="0" footer="0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29"/>
  <sheetViews>
    <sheetView workbookViewId="0">
      <selection sqref="A1:XFD1048576"/>
    </sheetView>
  </sheetViews>
  <sheetFormatPr defaultRowHeight="14.4"/>
  <cols>
    <col min="1" max="1" width="4.44140625" customWidth="1"/>
    <col min="2" max="2" width="16.88671875" customWidth="1"/>
    <col min="3" max="20" width="5.6640625" customWidth="1"/>
  </cols>
  <sheetData>
    <row r="1" spans="1:20" ht="21">
      <c r="B1" s="73" t="s">
        <v>213</v>
      </c>
    </row>
    <row r="2" spans="1:20">
      <c r="T2" s="74">
        <v>59</v>
      </c>
    </row>
    <row r="3" spans="1:20">
      <c r="A3" s="132" t="s">
        <v>214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4"/>
      <c r="S3" s="134"/>
      <c r="T3" s="135"/>
    </row>
    <row r="4" spans="1:20" ht="96">
      <c r="A4" s="75"/>
      <c r="B4" s="76" t="s">
        <v>215</v>
      </c>
      <c r="C4" s="84" t="s">
        <v>216</v>
      </c>
      <c r="D4" s="84" t="s">
        <v>217</v>
      </c>
      <c r="E4" s="84" t="s">
        <v>256</v>
      </c>
      <c r="F4" s="84" t="s">
        <v>220</v>
      </c>
      <c r="G4" s="84" t="s">
        <v>221</v>
      </c>
      <c r="H4" s="84" t="s">
        <v>222</v>
      </c>
      <c r="I4" s="84" t="s">
        <v>268</v>
      </c>
      <c r="J4" s="84" t="s">
        <v>218</v>
      </c>
      <c r="K4" s="84" t="s">
        <v>263</v>
      </c>
      <c r="L4" s="84" t="s">
        <v>246</v>
      </c>
      <c r="M4" s="84" t="s">
        <v>27</v>
      </c>
      <c r="N4" s="87" t="s">
        <v>264</v>
      </c>
      <c r="O4" s="87" t="s">
        <v>288</v>
      </c>
      <c r="P4" s="84" t="s">
        <v>223</v>
      </c>
      <c r="Q4" s="84" t="s">
        <v>224</v>
      </c>
      <c r="R4" s="77"/>
      <c r="S4" s="77"/>
      <c r="T4" s="77"/>
    </row>
    <row r="5" spans="1:20" ht="27.6">
      <c r="A5" s="136" t="s">
        <v>225</v>
      </c>
      <c r="B5" s="25" t="s">
        <v>284</v>
      </c>
      <c r="C5" s="79"/>
      <c r="D5" s="79"/>
      <c r="E5" s="79"/>
      <c r="F5" s="79"/>
      <c r="G5" s="79"/>
      <c r="H5" s="79">
        <v>2E-3</v>
      </c>
      <c r="I5" s="79">
        <v>0.02</v>
      </c>
      <c r="J5" s="79"/>
      <c r="K5" s="79">
        <v>0.02</v>
      </c>
      <c r="L5" s="79">
        <v>0.05</v>
      </c>
      <c r="M5" s="79">
        <v>5.0000000000000001E-3</v>
      </c>
      <c r="N5" s="79"/>
      <c r="O5" s="79"/>
      <c r="P5" s="79">
        <v>1.4999999999999999E-2</v>
      </c>
      <c r="Q5" s="79"/>
      <c r="R5" s="80"/>
      <c r="S5" s="91"/>
      <c r="T5" s="80"/>
    </row>
    <row r="6" spans="1:20">
      <c r="A6" s="137"/>
      <c r="B6" s="25" t="s">
        <v>285</v>
      </c>
      <c r="C6" s="79"/>
      <c r="D6" s="79"/>
      <c r="E6" s="79"/>
      <c r="F6" s="79"/>
      <c r="G6" s="79"/>
      <c r="H6" s="79"/>
      <c r="I6" s="79"/>
      <c r="J6" s="79"/>
      <c r="K6" s="79"/>
      <c r="L6" s="79">
        <v>0.05</v>
      </c>
      <c r="M6" s="79"/>
      <c r="N6" s="79">
        <v>1E-3</v>
      </c>
      <c r="O6" s="79"/>
      <c r="P6" s="79">
        <v>1.4999999999999999E-2</v>
      </c>
      <c r="Q6" s="79"/>
      <c r="R6" s="80"/>
      <c r="S6" s="91"/>
      <c r="T6" s="80"/>
    </row>
    <row r="7" spans="1:20">
      <c r="A7" s="137"/>
      <c r="B7" s="24" t="s">
        <v>237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>
        <v>0.05</v>
      </c>
      <c r="R7" s="80"/>
      <c r="S7" s="91"/>
      <c r="T7" s="80"/>
    </row>
    <row r="8" spans="1:20">
      <c r="A8" s="137"/>
      <c r="B8" s="25"/>
      <c r="C8" s="79"/>
      <c r="D8" s="79"/>
      <c r="E8" s="79"/>
      <c r="F8" s="79"/>
      <c r="G8" s="79"/>
      <c r="H8" s="79"/>
      <c r="I8" s="79"/>
      <c r="J8" s="79"/>
      <c r="K8" s="79"/>
      <c r="L8" s="79"/>
      <c r="M8" s="79">
        <v>0.01</v>
      </c>
      <c r="N8" s="79"/>
      <c r="O8" s="79"/>
      <c r="P8" s="79"/>
      <c r="Q8" s="79"/>
      <c r="R8" s="88"/>
      <c r="S8" s="91"/>
      <c r="T8" s="80"/>
    </row>
    <row r="9" spans="1:20">
      <c r="A9" s="137"/>
      <c r="B9" s="4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80"/>
      <c r="T9" s="80"/>
    </row>
    <row r="10" spans="1:20">
      <c r="A10" s="138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80"/>
      <c r="S10" s="80"/>
      <c r="T10" s="80"/>
    </row>
    <row r="11" spans="1:20" ht="27.6">
      <c r="A11" s="136" t="s">
        <v>226</v>
      </c>
      <c r="B11" s="24" t="s">
        <v>157</v>
      </c>
      <c r="C11" s="79">
        <v>0.04</v>
      </c>
      <c r="D11" s="79">
        <v>0.02</v>
      </c>
      <c r="E11" s="79">
        <v>0.01</v>
      </c>
      <c r="F11" s="79">
        <v>5.0000000000000001E-3</v>
      </c>
      <c r="G11" s="79">
        <v>5.0000000000000001E-3</v>
      </c>
      <c r="H11" s="79">
        <v>2E-3</v>
      </c>
      <c r="I11" s="79">
        <v>0.01</v>
      </c>
      <c r="J11" s="79"/>
      <c r="K11" s="79"/>
      <c r="L11" s="79"/>
      <c r="M11" s="79"/>
      <c r="N11" s="79"/>
      <c r="O11" s="79"/>
      <c r="P11" s="79"/>
      <c r="Q11" s="79"/>
      <c r="R11" s="79"/>
      <c r="S11" s="91"/>
      <c r="T11" s="80"/>
    </row>
    <row r="12" spans="1:20" ht="27.6">
      <c r="A12" s="137"/>
      <c r="B12" s="25" t="s">
        <v>227</v>
      </c>
      <c r="C12" s="79">
        <v>0.03</v>
      </c>
      <c r="D12" s="79"/>
      <c r="E12" s="79"/>
      <c r="F12" s="79">
        <v>5.0000000000000001E-3</v>
      </c>
      <c r="G12" s="79">
        <v>5.0000000000000001E-3</v>
      </c>
      <c r="H12" s="79">
        <v>2E-3</v>
      </c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91"/>
      <c r="T12" s="80"/>
    </row>
    <row r="13" spans="1:20" ht="15" customHeight="1">
      <c r="A13" s="137"/>
      <c r="B13" s="24" t="s">
        <v>286</v>
      </c>
      <c r="C13" s="79"/>
      <c r="D13" s="79"/>
      <c r="E13" s="79"/>
      <c r="F13" s="79"/>
      <c r="G13" s="79">
        <v>5.0000000000000001E-3</v>
      </c>
      <c r="H13" s="79">
        <v>2E-3</v>
      </c>
      <c r="I13" s="79"/>
      <c r="J13" s="79">
        <v>0.03</v>
      </c>
      <c r="K13" s="79"/>
      <c r="L13" s="79"/>
      <c r="M13" s="79"/>
      <c r="N13" s="79"/>
      <c r="O13" s="79"/>
      <c r="P13" s="79"/>
      <c r="Q13" s="79"/>
      <c r="R13" s="79"/>
      <c r="S13" s="91"/>
      <c r="T13" s="80"/>
    </row>
    <row r="14" spans="1:20" ht="27.6">
      <c r="A14" s="137"/>
      <c r="B14" s="24" t="s">
        <v>287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>
        <v>0.05</v>
      </c>
      <c r="P14" s="79">
        <v>1.4999999999999999E-2</v>
      </c>
      <c r="Q14" s="79"/>
      <c r="R14" s="79"/>
      <c r="S14" s="91"/>
      <c r="T14" s="80"/>
    </row>
    <row r="15" spans="1:20">
      <c r="A15" s="137"/>
      <c r="B15" s="25" t="s">
        <v>237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>
        <v>0.05</v>
      </c>
      <c r="R15" s="79"/>
      <c r="S15" s="91"/>
      <c r="T15" s="80"/>
    </row>
    <row r="16" spans="1:20">
      <c r="A16" s="137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80"/>
      <c r="T16" s="80"/>
    </row>
    <row r="17" spans="1:20">
      <c r="A17" s="137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80"/>
      <c r="T17" s="80"/>
    </row>
    <row r="18" spans="1:20">
      <c r="A18" s="137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80"/>
      <c r="T18" s="80"/>
    </row>
    <row r="19" spans="1:20">
      <c r="A19" s="13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0"/>
      <c r="S19" s="80"/>
      <c r="T19" s="80"/>
    </row>
    <row r="20" spans="1:20">
      <c r="A20" s="137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80"/>
      <c r="S20" s="80"/>
      <c r="T20" s="80"/>
    </row>
    <row r="21" spans="1:20">
      <c r="A21" s="138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/>
      <c r="S21" s="80"/>
      <c r="T21" s="80"/>
    </row>
    <row r="22" spans="1:20">
      <c r="A22" s="128" t="s">
        <v>229</v>
      </c>
      <c r="B22" s="129"/>
      <c r="C22" s="79">
        <f t="shared" ref="C22:Q22" si="0">SUM(C5:C21)</f>
        <v>7.0000000000000007E-2</v>
      </c>
      <c r="D22" s="79">
        <f t="shared" si="0"/>
        <v>0.02</v>
      </c>
      <c r="E22" s="79">
        <f>SUM(E5:E21)</f>
        <v>0.01</v>
      </c>
      <c r="F22" s="79">
        <f t="shared" si="0"/>
        <v>0.01</v>
      </c>
      <c r="G22" s="79">
        <f t="shared" si="0"/>
        <v>1.4999999999999999E-2</v>
      </c>
      <c r="H22" s="79">
        <f t="shared" si="0"/>
        <v>8.0000000000000002E-3</v>
      </c>
      <c r="I22" s="79">
        <f t="shared" si="0"/>
        <v>0.03</v>
      </c>
      <c r="J22" s="79">
        <f>SUM(J5:J21)</f>
        <v>0.03</v>
      </c>
      <c r="K22" s="79">
        <f>SUM(K5:K21)</f>
        <v>0.02</v>
      </c>
      <c r="L22" s="79">
        <f t="shared" si="0"/>
        <v>0.1</v>
      </c>
      <c r="M22" s="79">
        <f t="shared" si="0"/>
        <v>1.4999999999999999E-2</v>
      </c>
      <c r="N22" s="79">
        <f t="shared" si="0"/>
        <v>1E-3</v>
      </c>
      <c r="O22" s="79">
        <f>SUM(O5:O21)</f>
        <v>0.05</v>
      </c>
      <c r="P22" s="79">
        <f t="shared" si="0"/>
        <v>4.4999999999999998E-2</v>
      </c>
      <c r="Q22" s="79">
        <f t="shared" si="0"/>
        <v>0.1</v>
      </c>
      <c r="R22" s="79"/>
      <c r="S22" s="91"/>
      <c r="T22" s="80"/>
    </row>
    <row r="23" spans="1:20">
      <c r="A23" s="128" t="s">
        <v>230</v>
      </c>
      <c r="B23" s="129"/>
      <c r="C23" s="79">
        <f>C22*59</f>
        <v>4.1300000000000008</v>
      </c>
      <c r="D23" s="79">
        <f t="shared" ref="D23:Q23" si="1">D22*59</f>
        <v>1.18</v>
      </c>
      <c r="E23" s="79">
        <f t="shared" si="1"/>
        <v>0.59</v>
      </c>
      <c r="F23" s="79">
        <f t="shared" si="1"/>
        <v>0.59</v>
      </c>
      <c r="G23" s="79">
        <f t="shared" si="1"/>
        <v>0.88500000000000001</v>
      </c>
      <c r="H23" s="79">
        <f t="shared" si="1"/>
        <v>0.47200000000000003</v>
      </c>
      <c r="I23" s="79">
        <f t="shared" si="1"/>
        <v>1.77</v>
      </c>
      <c r="J23" s="79">
        <f t="shared" si="1"/>
        <v>1.77</v>
      </c>
      <c r="K23" s="79">
        <f t="shared" si="1"/>
        <v>1.18</v>
      </c>
      <c r="L23" s="79">
        <f t="shared" si="1"/>
        <v>5.9</v>
      </c>
      <c r="M23" s="79">
        <f t="shared" si="1"/>
        <v>0.88500000000000001</v>
      </c>
      <c r="N23" s="79">
        <f t="shared" si="1"/>
        <v>5.9000000000000004E-2</v>
      </c>
      <c r="O23" s="79">
        <f t="shared" si="1"/>
        <v>2.95</v>
      </c>
      <c r="P23" s="79">
        <f t="shared" si="1"/>
        <v>2.6549999999999998</v>
      </c>
      <c r="Q23" s="79">
        <f t="shared" si="1"/>
        <v>5.9</v>
      </c>
      <c r="R23" s="79"/>
      <c r="S23" s="80"/>
      <c r="T23" s="80"/>
    </row>
    <row r="24" spans="1:20">
      <c r="A24" s="128" t="s">
        <v>231</v>
      </c>
      <c r="B24" s="129"/>
      <c r="C24" s="81">
        <v>350</v>
      </c>
      <c r="D24" s="81">
        <v>65</v>
      </c>
      <c r="E24" s="81">
        <v>95</v>
      </c>
      <c r="F24" s="81">
        <v>65</v>
      </c>
      <c r="G24" s="81">
        <v>160</v>
      </c>
      <c r="H24" s="81">
        <v>25</v>
      </c>
      <c r="I24" s="81">
        <v>98</v>
      </c>
      <c r="J24" s="81">
        <v>145</v>
      </c>
      <c r="K24" s="81">
        <v>55</v>
      </c>
      <c r="L24" s="81">
        <v>85</v>
      </c>
      <c r="M24" s="81">
        <v>800</v>
      </c>
      <c r="N24" s="89">
        <v>1100</v>
      </c>
      <c r="O24" s="81">
        <v>220</v>
      </c>
      <c r="P24" s="81">
        <v>105</v>
      </c>
      <c r="Q24" s="81">
        <v>65</v>
      </c>
      <c r="R24" s="81"/>
      <c r="S24" s="80"/>
      <c r="T24" s="80"/>
    </row>
    <row r="25" spans="1:20">
      <c r="A25" s="128" t="s">
        <v>232</v>
      </c>
      <c r="B25" s="129"/>
      <c r="C25" s="89">
        <f>C24*C23</f>
        <v>1445.5000000000002</v>
      </c>
      <c r="D25" s="89">
        <f t="shared" ref="D25:Q25" si="2">D24*D23</f>
        <v>76.7</v>
      </c>
      <c r="E25" s="89">
        <f t="shared" si="2"/>
        <v>56.05</v>
      </c>
      <c r="F25" s="89">
        <f t="shared" si="2"/>
        <v>38.35</v>
      </c>
      <c r="G25" s="89">
        <f t="shared" si="2"/>
        <v>141.6</v>
      </c>
      <c r="H25" s="89">
        <f t="shared" si="2"/>
        <v>11.8</v>
      </c>
      <c r="I25" s="89">
        <f t="shared" si="2"/>
        <v>173.46</v>
      </c>
      <c r="J25" s="89">
        <f t="shared" si="2"/>
        <v>256.64999999999998</v>
      </c>
      <c r="K25" s="89">
        <f t="shared" si="2"/>
        <v>64.899999999999991</v>
      </c>
      <c r="L25" s="89">
        <f t="shared" si="2"/>
        <v>501.50000000000006</v>
      </c>
      <c r="M25" s="89">
        <f t="shared" si="2"/>
        <v>708</v>
      </c>
      <c r="N25" s="89">
        <f t="shared" si="2"/>
        <v>64.900000000000006</v>
      </c>
      <c r="O25" s="89">
        <f t="shared" si="2"/>
        <v>649</v>
      </c>
      <c r="P25" s="89">
        <f t="shared" si="2"/>
        <v>278.77499999999998</v>
      </c>
      <c r="Q25" s="89">
        <f t="shared" si="2"/>
        <v>383.5</v>
      </c>
      <c r="R25" s="89"/>
      <c r="S25" s="89">
        <f>SUM(C25:R25)</f>
        <v>4850.6849999999995</v>
      </c>
      <c r="T25" s="82">
        <f>S25/T2</f>
        <v>82.214999999999989</v>
      </c>
    </row>
    <row r="26" spans="1:20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</row>
    <row r="27" spans="1:20">
      <c r="A27" s="83"/>
      <c r="B27" s="83" t="s">
        <v>275</v>
      </c>
      <c r="C27" s="83"/>
      <c r="D27" s="83"/>
      <c r="E27" s="83"/>
      <c r="F27" s="130" t="s">
        <v>233</v>
      </c>
      <c r="G27" s="131"/>
      <c r="H27" s="131"/>
      <c r="I27" s="131"/>
      <c r="J27" s="131"/>
      <c r="K27" s="131"/>
      <c r="L27" s="131"/>
      <c r="M27" s="131"/>
      <c r="N27" s="131"/>
      <c r="O27" s="130" t="s">
        <v>234</v>
      </c>
      <c r="P27" s="130"/>
      <c r="Q27" s="130"/>
      <c r="R27" s="130"/>
      <c r="S27" s="130"/>
      <c r="T27" s="130"/>
    </row>
    <row r="28" spans="1:20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</row>
    <row r="29" spans="1:20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</row>
  </sheetData>
  <mergeCells count="9">
    <mergeCell ref="A25:B25"/>
    <mergeCell ref="F27:N27"/>
    <mergeCell ref="O27:T27"/>
    <mergeCell ref="A3:T3"/>
    <mergeCell ref="A5:A10"/>
    <mergeCell ref="A11:A21"/>
    <mergeCell ref="A22:B22"/>
    <mergeCell ref="A23:B23"/>
    <mergeCell ref="A24:B24"/>
  </mergeCells>
  <printOptions horizontalCentered="1" verticalCentered="1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завтрак</vt:lpstr>
      <vt:lpstr>обед</vt:lpstr>
      <vt:lpstr>Лист3</vt:lpstr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11 день</vt:lpstr>
      <vt:lpstr>12 день</vt:lpstr>
      <vt:lpstr>1-42</vt:lpstr>
      <vt:lpstr>2-42</vt:lpstr>
      <vt:lpstr>3-42</vt:lpstr>
      <vt:lpstr>4-42</vt:lpstr>
      <vt:lpstr>5-42</vt:lpstr>
      <vt:lpstr>6-42</vt:lpstr>
      <vt:lpstr>7-42</vt:lpstr>
      <vt:lpstr>8-42</vt:lpstr>
      <vt:lpstr>9-42</vt:lpstr>
      <vt:lpstr>10-42</vt:lpstr>
      <vt:lpstr>11-42</vt:lpstr>
      <vt:lpstr>12-42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2022-12-12T18:08:21Z</dcterms:modified>
</cp:coreProperties>
</file>